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600" yWindow="30" windowWidth="8925" windowHeight="10785" tabRatio="695" activeTab="1"/>
  </bookViews>
  <sheets>
    <sheet name="прилож1" sheetId="2" r:id="rId1"/>
    <sheet name="прилож2" sheetId="1" r:id="rId2"/>
  </sheets>
  <definedNames>
    <definedName name="_xlnm.Print_Titles" localSheetId="0">прилож1!$3:$4</definedName>
    <definedName name="_xlnm.Print_Titles" localSheetId="1">прилож2!$3:$5</definedName>
    <definedName name="_xlnm.Print_Area" localSheetId="0">прилож1!$A$1:$H$55</definedName>
  </definedNames>
  <calcPr calcId="145621"/>
</workbook>
</file>

<file path=xl/calcChain.xml><?xml version="1.0" encoding="utf-8"?>
<calcChain xmlns="http://schemas.openxmlformats.org/spreadsheetml/2006/main">
  <c r="G98" i="1" l="1"/>
  <c r="F17" i="2" l="1"/>
  <c r="G30" i="2"/>
  <c r="F29" i="2"/>
  <c r="G29" i="2" s="1"/>
  <c r="F69" i="1" l="1"/>
  <c r="E69" i="1"/>
  <c r="F36" i="1"/>
  <c r="E36" i="1"/>
  <c r="G36" i="1" s="1"/>
  <c r="E19" i="1"/>
  <c r="F19" i="1"/>
  <c r="G300" i="1"/>
  <c r="F299" i="1"/>
  <c r="E299" i="1"/>
  <c r="G180" i="1"/>
  <c r="G181" i="1"/>
  <c r="F179" i="1"/>
  <c r="E179" i="1"/>
  <c r="G136" i="1"/>
  <c r="G135" i="1" s="1"/>
  <c r="E7" i="1"/>
  <c r="G56" i="1"/>
  <c r="G57" i="1"/>
  <c r="I57" i="1" s="1"/>
  <c r="G55" i="1"/>
  <c r="E93" i="1"/>
  <c r="E168" i="1"/>
  <c r="G168" i="1" s="1"/>
  <c r="I168" i="1" s="1"/>
  <c r="G171" i="1"/>
  <c r="G76" i="1"/>
  <c r="E206" i="1"/>
  <c r="E208" i="1"/>
  <c r="E321" i="1"/>
  <c r="E323" i="1"/>
  <c r="F304" i="1"/>
  <c r="E304" i="1"/>
  <c r="G304" i="1" s="1"/>
  <c r="I304" i="1" s="1"/>
  <c r="G298" i="1"/>
  <c r="F297" i="1"/>
  <c r="E297" i="1"/>
  <c r="G297" i="1" s="1"/>
  <c r="E286" i="1"/>
  <c r="G286" i="1" s="1"/>
  <c r="E280" i="1"/>
  <c r="E309" i="1"/>
  <c r="G150" i="1"/>
  <c r="G151" i="1"/>
  <c r="G152" i="1"/>
  <c r="G153" i="1"/>
  <c r="G154" i="1"/>
  <c r="G155" i="1"/>
  <c r="G149" i="1"/>
  <c r="F148" i="1"/>
  <c r="E148" i="1"/>
  <c r="G170" i="1"/>
  <c r="F302" i="1"/>
  <c r="G302" i="1" s="1"/>
  <c r="I302" i="1" s="1"/>
  <c r="E302" i="1"/>
  <c r="G73" i="1"/>
  <c r="I73" i="1" s="1"/>
  <c r="H72" i="1"/>
  <c r="I72" i="1" s="1"/>
  <c r="F72" i="1"/>
  <c r="E72" i="1"/>
  <c r="G72" i="1" s="1"/>
  <c r="F53" i="1"/>
  <c r="E53" i="1"/>
  <c r="G53" i="1" s="1"/>
  <c r="I53" i="1" s="1"/>
  <c r="F74" i="1"/>
  <c r="E74" i="1"/>
  <c r="G8" i="2"/>
  <c r="G10" i="2"/>
  <c r="G12" i="2"/>
  <c r="G14" i="2"/>
  <c r="G16" i="2"/>
  <c r="G18" i="2"/>
  <c r="G20" i="2"/>
  <c r="G22" i="2"/>
  <c r="G23" i="2"/>
  <c r="G25" i="2"/>
  <c r="G26" i="2"/>
  <c r="G28" i="2"/>
  <c r="G32" i="2"/>
  <c r="F15" i="2"/>
  <c r="G15" i="2"/>
  <c r="F24" i="2"/>
  <c r="G24" i="2"/>
  <c r="G17" i="2"/>
  <c r="F13" i="2"/>
  <c r="G13" i="2"/>
  <c r="F7" i="2"/>
  <c r="G7" i="2"/>
  <c r="E9" i="2"/>
  <c r="E6" i="2" s="1"/>
  <c r="E5" i="2" s="1"/>
  <c r="F11" i="2"/>
  <c r="F7" i="1"/>
  <c r="G7" i="1" s="1"/>
  <c r="G9" i="1"/>
  <c r="G8" i="1"/>
  <c r="G325" i="1"/>
  <c r="G326" i="1"/>
  <c r="G327" i="1"/>
  <c r="G324" i="1"/>
  <c r="G320" i="1"/>
  <c r="G322" i="1"/>
  <c r="F323" i="1"/>
  <c r="F321" i="1"/>
  <c r="F319" i="1"/>
  <c r="F317" i="1"/>
  <c r="G318" i="1"/>
  <c r="E317" i="1"/>
  <c r="G311" i="1"/>
  <c r="G312" i="1"/>
  <c r="G313" i="1"/>
  <c r="G314" i="1"/>
  <c r="G315" i="1"/>
  <c r="G316" i="1"/>
  <c r="G310" i="1"/>
  <c r="F309" i="1"/>
  <c r="G306" i="1"/>
  <c r="G307" i="1"/>
  <c r="G308" i="1"/>
  <c r="G305" i="1"/>
  <c r="G303" i="1"/>
  <c r="G296" i="1"/>
  <c r="F295" i="1"/>
  <c r="E295" i="1"/>
  <c r="G295" i="1" s="1"/>
  <c r="G294" i="1"/>
  <c r="F293" i="1"/>
  <c r="E293" i="1"/>
  <c r="G293" i="1" s="1"/>
  <c r="G292" i="1"/>
  <c r="G291" i="1"/>
  <c r="F290" i="1"/>
  <c r="E290" i="1"/>
  <c r="G289" i="1"/>
  <c r="G288" i="1" s="1"/>
  <c r="F288" i="1"/>
  <c r="E288" i="1"/>
  <c r="G285" i="1"/>
  <c r="E284" i="1"/>
  <c r="G283" i="1"/>
  <c r="E282" i="1"/>
  <c r="G281" i="1"/>
  <c r="F280" i="1"/>
  <c r="G280" i="1" s="1"/>
  <c r="G279" i="1"/>
  <c r="E278" i="1"/>
  <c r="G277" i="1"/>
  <c r="G276" i="1"/>
  <c r="F275" i="1"/>
  <c r="E275" i="1"/>
  <c r="G275" i="1" s="1"/>
  <c r="G268" i="1"/>
  <c r="G269" i="1"/>
  <c r="G270" i="1"/>
  <c r="G271" i="1"/>
  <c r="G272" i="1"/>
  <c r="G273" i="1"/>
  <c r="G274" i="1"/>
  <c r="F267" i="1"/>
  <c r="E267" i="1"/>
  <c r="G264" i="1"/>
  <c r="G265" i="1"/>
  <c r="G266" i="1"/>
  <c r="G263" i="1"/>
  <c r="F262" i="1"/>
  <c r="E262" i="1"/>
  <c r="G262" i="1" s="1"/>
  <c r="I262" i="1" s="1"/>
  <c r="G261" i="1"/>
  <c r="G260" i="1"/>
  <c r="F259" i="1"/>
  <c r="E259" i="1"/>
  <c r="G250" i="1"/>
  <c r="G251" i="1"/>
  <c r="G252" i="1"/>
  <c r="G253" i="1"/>
  <c r="G254" i="1"/>
  <c r="G255" i="1"/>
  <c r="G256" i="1"/>
  <c r="G257" i="1"/>
  <c r="G258" i="1"/>
  <c r="G249" i="1"/>
  <c r="F248" i="1"/>
  <c r="E248" i="1"/>
  <c r="G248" i="1" s="1"/>
  <c r="G245" i="1"/>
  <c r="G246" i="1"/>
  <c r="G247" i="1"/>
  <c r="G244" i="1"/>
  <c r="F243" i="1"/>
  <c r="E243" i="1"/>
  <c r="G243" i="1" s="1"/>
  <c r="G233" i="1"/>
  <c r="G234" i="1"/>
  <c r="G235" i="1"/>
  <c r="G236" i="1"/>
  <c r="G237" i="1"/>
  <c r="G238" i="1"/>
  <c r="G239" i="1"/>
  <c r="G240" i="1"/>
  <c r="G241" i="1"/>
  <c r="G242" i="1"/>
  <c r="G232" i="1"/>
  <c r="F231" i="1"/>
  <c r="E231" i="1"/>
  <c r="G231" i="1" s="1"/>
  <c r="G228" i="1"/>
  <c r="G229" i="1"/>
  <c r="G230" i="1"/>
  <c r="G227" i="1"/>
  <c r="F226" i="1"/>
  <c r="E226" i="1"/>
  <c r="G226" i="1" s="1"/>
  <c r="G225" i="1"/>
  <c r="E224" i="1"/>
  <c r="G224" i="1" s="1"/>
  <c r="E222" i="1"/>
  <c r="G220" i="1"/>
  <c r="F219" i="1"/>
  <c r="E219" i="1"/>
  <c r="G215" i="1"/>
  <c r="G216" i="1"/>
  <c r="G217" i="1"/>
  <c r="G218" i="1"/>
  <c r="G214" i="1"/>
  <c r="F213" i="1"/>
  <c r="E213" i="1"/>
  <c r="G210" i="1"/>
  <c r="G211" i="1"/>
  <c r="G212" i="1"/>
  <c r="G209" i="1"/>
  <c r="F208" i="1"/>
  <c r="G207" i="1"/>
  <c r="F206" i="1"/>
  <c r="F204" i="1"/>
  <c r="E204" i="1"/>
  <c r="G201" i="1"/>
  <c r="G202" i="1"/>
  <c r="I202" i="1" s="1"/>
  <c r="G203" i="1"/>
  <c r="G200" i="1"/>
  <c r="F199" i="1"/>
  <c r="E199" i="1"/>
  <c r="G197" i="1"/>
  <c r="G198" i="1"/>
  <c r="G196" i="1"/>
  <c r="F195" i="1"/>
  <c r="E195" i="1"/>
  <c r="G184" i="1"/>
  <c r="I184" i="1" s="1"/>
  <c r="G185" i="1"/>
  <c r="I185" i="1" s="1"/>
  <c r="G186" i="1"/>
  <c r="I186" i="1" s="1"/>
  <c r="G187" i="1"/>
  <c r="I187" i="1" s="1"/>
  <c r="G188" i="1"/>
  <c r="I188" i="1" s="1"/>
  <c r="G189" i="1"/>
  <c r="I189" i="1" s="1"/>
  <c r="G190" i="1"/>
  <c r="I190" i="1" s="1"/>
  <c r="G191" i="1"/>
  <c r="I191" i="1" s="1"/>
  <c r="G192" i="1"/>
  <c r="I192" i="1" s="1"/>
  <c r="G193" i="1"/>
  <c r="I193" i="1" s="1"/>
  <c r="G194" i="1"/>
  <c r="G183" i="1"/>
  <c r="I183" i="1" s="1"/>
  <c r="F182" i="1"/>
  <c r="E182" i="1"/>
  <c r="G182" i="1" s="1"/>
  <c r="I182" i="1" s="1"/>
  <c r="G177" i="1"/>
  <c r="I177" i="1" s="1"/>
  <c r="G178" i="1"/>
  <c r="I178" i="1" s="1"/>
  <c r="G176" i="1"/>
  <c r="I176" i="1" s="1"/>
  <c r="F175" i="1"/>
  <c r="E175" i="1"/>
  <c r="G174" i="1"/>
  <c r="I174" i="1" s="1"/>
  <c r="F173" i="1"/>
  <c r="E173" i="1"/>
  <c r="G173" i="1" s="1"/>
  <c r="G172" i="1"/>
  <c r="G169" i="1"/>
  <c r="F168" i="1"/>
  <c r="G148" i="1"/>
  <c r="I148" i="1" s="1"/>
  <c r="G145" i="1"/>
  <c r="F144" i="1"/>
  <c r="E144" i="1"/>
  <c r="G144" i="1" s="1"/>
  <c r="F140" i="1"/>
  <c r="E140" i="1"/>
  <c r="E137" i="1"/>
  <c r="G167" i="1"/>
  <c r="F166" i="1"/>
  <c r="E166" i="1"/>
  <c r="G166" i="1" s="1"/>
  <c r="G165" i="1"/>
  <c r="F164" i="1"/>
  <c r="E164" i="1"/>
  <c r="G164" i="1" s="1"/>
  <c r="I164" i="1" s="1"/>
  <c r="G163" i="1"/>
  <c r="F162" i="1"/>
  <c r="E162" i="1"/>
  <c r="G158" i="1"/>
  <c r="G159" i="1"/>
  <c r="G160" i="1"/>
  <c r="G161" i="1"/>
  <c r="G157" i="1"/>
  <c r="F156" i="1"/>
  <c r="E156" i="1"/>
  <c r="G141" i="1"/>
  <c r="G138" i="1"/>
  <c r="F137" i="1"/>
  <c r="F135" i="1"/>
  <c r="E135" i="1"/>
  <c r="I135" i="1"/>
  <c r="G130" i="1"/>
  <c r="G131" i="1"/>
  <c r="G132" i="1"/>
  <c r="G133" i="1"/>
  <c r="G134" i="1"/>
  <c r="G129" i="1"/>
  <c r="F128" i="1"/>
  <c r="E128" i="1"/>
  <c r="G128" i="1" s="1"/>
  <c r="I128" i="1" s="1"/>
  <c r="G120" i="1"/>
  <c r="G121" i="1"/>
  <c r="G122" i="1"/>
  <c r="G123" i="1"/>
  <c r="G124" i="1"/>
  <c r="G125" i="1"/>
  <c r="G126" i="1"/>
  <c r="G127" i="1"/>
  <c r="G119" i="1"/>
  <c r="E118" i="1"/>
  <c r="G118" i="1" s="1"/>
  <c r="G113" i="1"/>
  <c r="G114" i="1"/>
  <c r="G115" i="1"/>
  <c r="G116" i="1"/>
  <c r="G117" i="1"/>
  <c r="G112" i="1"/>
  <c r="E111" i="1"/>
  <c r="E106" i="1"/>
  <c r="G107" i="1"/>
  <c r="F100" i="1"/>
  <c r="E100" i="1"/>
  <c r="G100" i="1" s="1"/>
  <c r="I100" i="1" s="1"/>
  <c r="G101" i="1"/>
  <c r="G95" i="1"/>
  <c r="G96" i="1"/>
  <c r="G97" i="1"/>
  <c r="G99" i="1"/>
  <c r="G94" i="1"/>
  <c r="G91" i="1"/>
  <c r="F84" i="1"/>
  <c r="G86" i="1"/>
  <c r="G87" i="1"/>
  <c r="G88" i="1"/>
  <c r="G89" i="1"/>
  <c r="G85" i="1"/>
  <c r="G80" i="1"/>
  <c r="G81" i="1"/>
  <c r="G82" i="1"/>
  <c r="G83" i="1"/>
  <c r="G79" i="1"/>
  <c r="F78" i="1"/>
  <c r="G75" i="1"/>
  <c r="G70" i="1"/>
  <c r="G68" i="1"/>
  <c r="I68" i="1" s="1"/>
  <c r="G63" i="1"/>
  <c r="I63" i="1" s="1"/>
  <c r="G60" i="1"/>
  <c r="I60" i="1" s="1"/>
  <c r="G54" i="1"/>
  <c r="I54" i="1" s="1"/>
  <c r="G51" i="1"/>
  <c r="G46" i="1"/>
  <c r="I46" i="1" s="1"/>
  <c r="G43" i="1"/>
  <c r="I43" i="1" s="1"/>
  <c r="G41" i="1"/>
  <c r="I41" i="1" s="1"/>
  <c r="F40" i="1"/>
  <c r="G38" i="1"/>
  <c r="F29" i="1"/>
  <c r="G30" i="1"/>
  <c r="G26" i="1"/>
  <c r="I26" i="1" s="1"/>
  <c r="G22" i="1"/>
  <c r="I22" i="1" s="1"/>
  <c r="F25" i="1"/>
  <c r="F21" i="1"/>
  <c r="E21" i="1"/>
  <c r="G20" i="1"/>
  <c r="G19" i="1" s="1"/>
  <c r="F17" i="1"/>
  <c r="G15" i="1"/>
  <c r="F14" i="1"/>
  <c r="G13" i="1"/>
  <c r="I13" i="1" s="1"/>
  <c r="G12" i="1"/>
  <c r="I12" i="1" s="1"/>
  <c r="F11" i="1"/>
  <c r="F93" i="1"/>
  <c r="F90" i="1"/>
  <c r="E90" i="1"/>
  <c r="E84" i="1"/>
  <c r="E78" i="1"/>
  <c r="E67" i="1"/>
  <c r="E61" i="1"/>
  <c r="G61" i="1" s="1"/>
  <c r="E58" i="1"/>
  <c r="E49" i="1"/>
  <c r="E45" i="1"/>
  <c r="E42" i="1"/>
  <c r="E40" i="1"/>
  <c r="E29" i="1"/>
  <c r="E25" i="1"/>
  <c r="E17" i="1"/>
  <c r="E14" i="1"/>
  <c r="E11" i="1"/>
  <c r="F31" i="2"/>
  <c r="G31" i="2" s="1"/>
  <c r="F27" i="2"/>
  <c r="E21" i="2"/>
  <c r="G21" i="2"/>
  <c r="F19" i="2"/>
  <c r="G19" i="2"/>
  <c r="F33" i="2"/>
  <c r="E33" i="2"/>
  <c r="G33" i="2" s="1"/>
  <c r="F222" i="1"/>
  <c r="F224" i="1"/>
  <c r="F278" i="1"/>
  <c r="G278" i="1" s="1"/>
  <c r="F282" i="1"/>
  <c r="F284" i="1"/>
  <c r="F286" i="1"/>
  <c r="G71" i="1"/>
  <c r="G37" i="1"/>
  <c r="G321" i="1"/>
  <c r="I321" i="1" s="1"/>
  <c r="E319" i="1"/>
  <c r="G319" i="1" s="1"/>
  <c r="I319" i="1" s="1"/>
  <c r="F106" i="1"/>
  <c r="F118" i="1"/>
  <c r="F111" i="1"/>
  <c r="G111" i="1" s="1"/>
  <c r="I111" i="1" s="1"/>
  <c r="F67" i="1"/>
  <c r="F61" i="1"/>
  <c r="F49" i="1"/>
  <c r="F45" i="1"/>
  <c r="G45" i="1" s="1"/>
  <c r="I45" i="1" s="1"/>
  <c r="F42" i="1"/>
  <c r="G287" i="1"/>
  <c r="G223" i="1"/>
  <c r="G221" i="1"/>
  <c r="G205" i="1"/>
  <c r="I205" i="1" s="1"/>
  <c r="G147" i="1"/>
  <c r="G146" i="1"/>
  <c r="G143" i="1"/>
  <c r="G142" i="1"/>
  <c r="G139" i="1"/>
  <c r="G110" i="1"/>
  <c r="G109" i="1"/>
  <c r="G108" i="1"/>
  <c r="G105" i="1"/>
  <c r="G104" i="1"/>
  <c r="G103" i="1"/>
  <c r="G102" i="1"/>
  <c r="G92" i="1"/>
  <c r="G77" i="1"/>
  <c r="G66" i="1"/>
  <c r="I66" i="1" s="1"/>
  <c r="G65" i="1"/>
  <c r="I65" i="1" s="1"/>
  <c r="G64" i="1"/>
  <c r="I64" i="1" s="1"/>
  <c r="G62" i="1"/>
  <c r="I62" i="1" s="1"/>
  <c r="G59" i="1"/>
  <c r="I59" i="1" s="1"/>
  <c r="G52" i="1"/>
  <c r="I52" i="1" s="1"/>
  <c r="I51" i="1"/>
  <c r="G50" i="1"/>
  <c r="I50" i="1" s="1"/>
  <c r="G48" i="1"/>
  <c r="I48" i="1" s="1"/>
  <c r="G47" i="1"/>
  <c r="I47" i="1" s="1"/>
  <c r="G44" i="1"/>
  <c r="I44" i="1" s="1"/>
  <c r="G39" i="1"/>
  <c r="I39" i="1" s="1"/>
  <c r="G35" i="1"/>
  <c r="I35" i="1" s="1"/>
  <c r="G34" i="1"/>
  <c r="I34" i="1" s="1"/>
  <c r="G33" i="1"/>
  <c r="I33" i="1" s="1"/>
  <c r="G32" i="1"/>
  <c r="I32" i="1" s="1"/>
  <c r="G31" i="1"/>
  <c r="I31" i="1" s="1"/>
  <c r="G28" i="1"/>
  <c r="I28" i="1" s="1"/>
  <c r="G27" i="1"/>
  <c r="I27" i="1" s="1"/>
  <c r="G24" i="1"/>
  <c r="I24" i="1" s="1"/>
  <c r="G23" i="1"/>
  <c r="G18" i="1"/>
  <c r="G17" i="1" s="1"/>
  <c r="G16" i="1"/>
  <c r="I16" i="1" s="1"/>
  <c r="H7" i="1"/>
  <c r="H6" i="1" s="1"/>
  <c r="H11" i="1"/>
  <c r="H67" i="1"/>
  <c r="H61" i="1"/>
  <c r="F58" i="1"/>
  <c r="H58" i="1"/>
  <c r="H49" i="1"/>
  <c r="H45" i="1"/>
  <c r="H40" i="1"/>
  <c r="H36" i="1"/>
  <c r="H29" i="1"/>
  <c r="H25" i="1"/>
  <c r="I15" i="1"/>
  <c r="I30" i="1"/>
  <c r="H21" i="1"/>
  <c r="H19" i="1"/>
  <c r="H17" i="1"/>
  <c r="H14" i="1"/>
  <c r="I194" i="1"/>
  <c r="I207" i="1"/>
  <c r="G140" i="1"/>
  <c r="I140" i="1" s="1"/>
  <c r="G69" i="1"/>
  <c r="I69" i="1" s="1"/>
  <c r="G11" i="2"/>
  <c r="I18" i="1"/>
  <c r="G309" i="1"/>
  <c r="I309" i="1" s="1"/>
  <c r="G27" i="2"/>
  <c r="I20" i="1"/>
  <c r="G93" i="1" l="1"/>
  <c r="I93" i="1" s="1"/>
  <c r="G40" i="1"/>
  <c r="I40" i="1" s="1"/>
  <c r="G67" i="1"/>
  <c r="I67" i="1" s="1"/>
  <c r="G317" i="1"/>
  <c r="I317" i="1" s="1"/>
  <c r="G29" i="1"/>
  <c r="I29" i="1" s="1"/>
  <c r="G84" i="1"/>
  <c r="G219" i="1"/>
  <c r="G199" i="1"/>
  <c r="I199" i="1" s="1"/>
  <c r="G14" i="1"/>
  <c r="I14" i="1" s="1"/>
  <c r="G282" i="1"/>
  <c r="G267" i="1"/>
  <c r="G290" i="1"/>
  <c r="G222" i="1"/>
  <c r="I200" i="1"/>
  <c r="G137" i="1"/>
  <c r="I61" i="1"/>
  <c r="G11" i="1"/>
  <c r="G58" i="1"/>
  <c r="I58" i="1" s="1"/>
  <c r="G206" i="1"/>
  <c r="I206" i="1" s="1"/>
  <c r="G9" i="2"/>
  <c r="F6" i="2"/>
  <c r="F5" i="2" s="1"/>
  <c r="G5" i="2"/>
  <c r="G6" i="2"/>
  <c r="I19" i="1"/>
  <c r="G175" i="1"/>
  <c r="I175" i="1" s="1"/>
  <c r="I36" i="1"/>
  <c r="G195" i="1"/>
  <c r="I195" i="1" s="1"/>
  <c r="G259" i="1"/>
  <c r="F301" i="1"/>
  <c r="G208" i="1"/>
  <c r="G179" i="1"/>
  <c r="I179" i="1" s="1"/>
  <c r="G42" i="1"/>
  <c r="I42" i="1" s="1"/>
  <c r="G49" i="1"/>
  <c r="I49" i="1" s="1"/>
  <c r="G156" i="1"/>
  <c r="I156" i="1" s="1"/>
  <c r="G162" i="1"/>
  <c r="G284" i="1"/>
  <c r="G74" i="1"/>
  <c r="I74" i="1" s="1"/>
  <c r="I17" i="1"/>
  <c r="G204" i="1"/>
  <c r="I204" i="1" s="1"/>
  <c r="I7" i="1"/>
  <c r="I23" i="1"/>
  <c r="G21" i="1"/>
  <c r="I21" i="1" s="1"/>
  <c r="G78" i="1"/>
  <c r="I78" i="1" s="1"/>
  <c r="G323" i="1"/>
  <c r="I323" i="1" s="1"/>
  <c r="F10" i="1"/>
  <c r="F6" i="1" s="1"/>
  <c r="G25" i="1"/>
  <c r="I25" i="1" s="1"/>
  <c r="G90" i="1"/>
  <c r="G106" i="1"/>
  <c r="I173" i="1"/>
  <c r="G213" i="1"/>
  <c r="I213" i="1" s="1"/>
  <c r="E301" i="1"/>
  <c r="G299" i="1"/>
  <c r="E10" i="1"/>
  <c r="I166" i="1"/>
  <c r="J11" i="1" l="1"/>
  <c r="E6" i="1"/>
  <c r="I11" i="1"/>
  <c r="G301" i="1"/>
  <c r="I301" i="1" s="1"/>
  <c r="I10" i="1"/>
  <c r="I6" i="1"/>
</calcChain>
</file>

<file path=xl/sharedStrings.xml><?xml version="1.0" encoding="utf-8"?>
<sst xmlns="http://schemas.openxmlformats.org/spreadsheetml/2006/main" count="776" uniqueCount="506">
  <si>
    <t>Наименование специальности</t>
  </si>
  <si>
    <t>2012-2013 уч. год</t>
  </si>
  <si>
    <t>Заказчик</t>
  </si>
  <si>
    <t>Специалитет</t>
  </si>
  <si>
    <t>Бакалавриат</t>
  </si>
  <si>
    <t>Владивостокский государственный медицинский университет</t>
  </si>
  <si>
    <t>060104</t>
  </si>
  <si>
    <t>Медико-профилактическое дело</t>
  </si>
  <si>
    <t>2011-2012 уч. год</t>
  </si>
  <si>
    <t xml:space="preserve">Дальневосточный федеральный университет </t>
  </si>
  <si>
    <t>Гидротехническое строительство</t>
  </si>
  <si>
    <t>220301</t>
  </si>
  <si>
    <t>Автоматизация технологических процессов и производств</t>
  </si>
  <si>
    <t>ОАО "Сургутнефтегаз"</t>
  </si>
  <si>
    <t>Инноватика</t>
  </si>
  <si>
    <t>Пожарная безопасность</t>
  </si>
  <si>
    <t>Информационная безопасность автоматизированных систем</t>
  </si>
  <si>
    <t>Информационные системы и технологии</t>
  </si>
  <si>
    <t>Наземные транспортно-технологические средства</t>
  </si>
  <si>
    <t>Подвижной состав железных дорог</t>
  </si>
  <si>
    <t>Строительство железных дорог, мостов и транспортных тоннелей</t>
  </si>
  <si>
    <t>Эксплуатация железных дорог</t>
  </si>
  <si>
    <t>Дальневосточный государственный медицинский университет</t>
  </si>
  <si>
    <t>060101</t>
  </si>
  <si>
    <t>Лечебное дело</t>
  </si>
  <si>
    <t>Тихоокеанский государственный университет</t>
  </si>
  <si>
    <t>034300</t>
  </si>
  <si>
    <t>Казанский государственный технологический университет</t>
  </si>
  <si>
    <t>150502</t>
  </si>
  <si>
    <t>Конструирование и производство изделий из композиционных материалов</t>
  </si>
  <si>
    <t>Ульяновское высшее авиационное училище гражданской авиации</t>
  </si>
  <si>
    <t>Летная эксплуатация воздушных судов</t>
  </si>
  <si>
    <t>Наименование образовательного учреждения</t>
  </si>
  <si>
    <t>Код ОКСО</t>
  </si>
  <si>
    <t>Разница</t>
  </si>
  <si>
    <t>Санкт-Петербургский государственный медицинский университет им. И.П.Павлова</t>
  </si>
  <si>
    <t>Лечебное дело (Спортивные врачи)</t>
  </si>
  <si>
    <t>010503</t>
  </si>
  <si>
    <t>Математическое обеспечение и администрирование информационных систем</t>
  </si>
  <si>
    <t>Государственный комитет Республики Саха (Якутия) по инновационной политике и науке</t>
  </si>
  <si>
    <t>Российский государственный гидрометеорологический университет</t>
  </si>
  <si>
    <t>280400</t>
  </si>
  <si>
    <t>Прикладная гидрометеорология</t>
  </si>
  <si>
    <t>ФГУ "Якутское управление по гидрометеорологии и мониторингу окружающей среды"</t>
  </si>
  <si>
    <t>Океанология</t>
  </si>
  <si>
    <t>Санкт-Петербургский государственный политехнический университет</t>
  </si>
  <si>
    <t>Санкт-Петербургский  государственный университет низкотемпературных и пищевых технологий</t>
  </si>
  <si>
    <t>260100</t>
  </si>
  <si>
    <t>170600</t>
  </si>
  <si>
    <t>Машины и аппараты пищевых производств</t>
  </si>
  <si>
    <t>151000</t>
  </si>
  <si>
    <t>Технологические машины и оборудование</t>
  </si>
  <si>
    <t>240700</t>
  </si>
  <si>
    <t xml:space="preserve">Биотехнология </t>
  </si>
  <si>
    <t>260301</t>
  </si>
  <si>
    <t>Технология мяса и мясных продуктов</t>
  </si>
  <si>
    <t>Санкт-Петербургский государственный университет культуры и искусств</t>
  </si>
  <si>
    <t>073100</t>
  </si>
  <si>
    <t>073400</t>
  </si>
  <si>
    <t>Вокальное искусство. Академическое пение</t>
  </si>
  <si>
    <t>Музыкально-инструментальное искусство. Виолончель</t>
  </si>
  <si>
    <t xml:space="preserve">Государственный академический институт живописи, скульптуры и архитектуры им. И.Е. Репина </t>
  </si>
  <si>
    <t>072200</t>
  </si>
  <si>
    <t>070901</t>
  </si>
  <si>
    <t>Живопись</t>
  </si>
  <si>
    <t>Санкт-Петербургский государственный университет технологии и дизайна</t>
  </si>
  <si>
    <t>072600</t>
  </si>
  <si>
    <t>281000</t>
  </si>
  <si>
    <t>281200</t>
  </si>
  <si>
    <t>Конструирование изделий из кожи</t>
  </si>
  <si>
    <t>Национальный государственный университет физической культуры, спорта и здоровья им. П.Ф. Лесгафта</t>
  </si>
  <si>
    <t>Физическая культура. Футбол</t>
  </si>
  <si>
    <t>Физическая культура. Плавание</t>
  </si>
  <si>
    <t>190700</t>
  </si>
  <si>
    <t>210700</t>
  </si>
  <si>
    <t>Инфокоммуникационные технологии и системы связи</t>
  </si>
  <si>
    <t>210403</t>
  </si>
  <si>
    <t>Защищенные системы связи</t>
  </si>
  <si>
    <t>Приборостроение</t>
  </si>
  <si>
    <t>230105</t>
  </si>
  <si>
    <t>Программное обеспечение вычислительной техники и автоматизированных систем</t>
  </si>
  <si>
    <t>250100</t>
  </si>
  <si>
    <t>Лесное дело</t>
  </si>
  <si>
    <t>Департамент по лесным отношениям Республики Саха (Якутия)</t>
  </si>
  <si>
    <t>Новосибирский государственный технический университет</t>
  </si>
  <si>
    <t>Тепловые электрические станции</t>
  </si>
  <si>
    <t>Новосибирский архитектурно-строительный университет</t>
  </si>
  <si>
    <t>Проектирование зданий</t>
  </si>
  <si>
    <t>Новосибирский государственный университет</t>
  </si>
  <si>
    <t>010200</t>
  </si>
  <si>
    <t>Математика и компьютерные науки</t>
  </si>
  <si>
    <t>010400</t>
  </si>
  <si>
    <t>Прикладная математика и информатика</t>
  </si>
  <si>
    <t>Сибирская государственная геодезическая академия</t>
  </si>
  <si>
    <t>020501</t>
  </si>
  <si>
    <t>Картография</t>
  </si>
  <si>
    <t>Сети связи и системы коммутации</t>
  </si>
  <si>
    <t>Новосибирская государственная академия водного транспорта</t>
  </si>
  <si>
    <t>270104</t>
  </si>
  <si>
    <t>Судовождение</t>
  </si>
  <si>
    <t>Кораблестроение</t>
  </si>
  <si>
    <t>Судовые энергетические установки</t>
  </si>
  <si>
    <t>Техническая эксплуатация судов и судового оборудования</t>
  </si>
  <si>
    <t>Эксплуатация судовых энергетических установок</t>
  </si>
  <si>
    <t>Сибирский государственный университет путей сообщения</t>
  </si>
  <si>
    <t>Новосибирский государственный аграрный университет</t>
  </si>
  <si>
    <t>Электрификация и автоматизация сельского хозяйства</t>
  </si>
  <si>
    <t>Зоотехния</t>
  </si>
  <si>
    <t>Технология производства и переработки сельскохозяйственной продукции</t>
  </si>
  <si>
    <t>Машины и оборудование нефтяных и газовых промыслов</t>
  </si>
  <si>
    <t>130202</t>
  </si>
  <si>
    <t>Геофизические методы исследования скважин</t>
  </si>
  <si>
    <t>Томский университет систем управления и радиоэлектроники</t>
  </si>
  <si>
    <t>Автоматизированные системы обработки информации и управления</t>
  </si>
  <si>
    <t>Сибирский государственный медицинский университет</t>
  </si>
  <si>
    <t>Сибирская автомобильно-дорожная академия</t>
  </si>
  <si>
    <t>Автомобильные дороги и аэродромы</t>
  </si>
  <si>
    <t>Омский государственный аграрный университет</t>
  </si>
  <si>
    <t>280301</t>
  </si>
  <si>
    <t>Инженерные системы сельскохозяйственного водоснабжения, обводнения и водоотведения</t>
  </si>
  <si>
    <t>280401</t>
  </si>
  <si>
    <t>Мелиорация, рекультивация и охрана земель</t>
  </si>
  <si>
    <t>Комплексное использование и охрана водных ресурсов</t>
  </si>
  <si>
    <t>Омский государственный технический университет</t>
  </si>
  <si>
    <t>Промышленная теплоэнергетика</t>
  </si>
  <si>
    <t>Металлообрабатывающие станки и комплексы</t>
  </si>
  <si>
    <t>Промышленная электроника</t>
  </si>
  <si>
    <t>Сибирский федеральный университет</t>
  </si>
  <si>
    <t>Электроэнергетика и электротехника</t>
  </si>
  <si>
    <t>Машиностроение</t>
  </si>
  <si>
    <t>Компьютерная безопасность</t>
  </si>
  <si>
    <t>Иркутский государственный университет путей сообщения</t>
  </si>
  <si>
    <t>Иркутский государственный медицинский университет</t>
  </si>
  <si>
    <t>Уральский государственный лесотехнический университет</t>
  </si>
  <si>
    <t>Морское судовождение</t>
  </si>
  <si>
    <t>Электроснабжение (железнодорожный транспорт)</t>
  </si>
  <si>
    <t>Организация перевозок и управление на транспорте (ж.д.)</t>
  </si>
  <si>
    <t>Строительство железных дорог, путь и путевое хозяйство</t>
  </si>
  <si>
    <t>Автоматика и телемеханика на железнодорожном транспорте</t>
  </si>
  <si>
    <t>Техническая эксплуатция транспортного радиоэлектронного оборудования</t>
  </si>
  <si>
    <t>Итого по программам СПО</t>
  </si>
  <si>
    <t>Итого по программам ВПО</t>
  </si>
  <si>
    <t>Техническая эксплуатация транспортного радиоэлектронного оборудования воздушных судов</t>
  </si>
  <si>
    <t>Техническая эксплуатация электрифицированных и пилотажно-навигационных комплексов</t>
  </si>
  <si>
    <t>Летная эксплуатация летательных аппаратов</t>
  </si>
  <si>
    <t>Аспирантура</t>
  </si>
  <si>
    <t>Московский государственный университет печати</t>
  </si>
  <si>
    <t>Московский государственный университет природообустройства</t>
  </si>
  <si>
    <t>Московская государственная консерватория им. П.И. Чайковкого</t>
  </si>
  <si>
    <t>070102.52</t>
  </si>
  <si>
    <t>Инструментальное исполнительство. Гобой</t>
  </si>
  <si>
    <t>Российская академия музыки им. Гнесиных</t>
  </si>
  <si>
    <t>Инструментальное исполнительство. Саксофон</t>
  </si>
  <si>
    <t>Экономика</t>
  </si>
  <si>
    <t>Зооинженерия</t>
  </si>
  <si>
    <t>Защита растений</t>
  </si>
  <si>
    <t>Агрономия и агропочвоведение</t>
  </si>
  <si>
    <t>Московский государственный горный университет</t>
  </si>
  <si>
    <t>130400.65</t>
  </si>
  <si>
    <t xml:space="preserve">Технология обслуживания и ремонта машин в агропромышленном комплексе </t>
  </si>
  <si>
    <t>Электоснабжение сельского хозяйства</t>
  </si>
  <si>
    <t>Электообеспечение сельского хозяйства</t>
  </si>
  <si>
    <t>Финансовая академия при Правительстве Российской Федерации</t>
  </si>
  <si>
    <t>Государственный университет - высшая школа экономики</t>
  </si>
  <si>
    <t>Всего по послевузовскому образованию</t>
  </si>
  <si>
    <t>Ординатура</t>
  </si>
  <si>
    <t>Российский экономический университет им. Г.П. Плеханова</t>
  </si>
  <si>
    <t>Дипломатическая академия</t>
  </si>
  <si>
    <t>Московский государственный технический университет гражданской авиации</t>
  </si>
  <si>
    <t>Санкт-Петербургский государственный университет гражданской авиации</t>
  </si>
  <si>
    <t>Всего по учреждениям профессионального образования 
Центра, Сибири и Дальнего Востока Российской Федерации</t>
  </si>
  <si>
    <t>020601</t>
  </si>
  <si>
    <t>Гидрология</t>
  </si>
  <si>
    <t>020603</t>
  </si>
  <si>
    <t>130602</t>
  </si>
  <si>
    <t>140104</t>
  </si>
  <si>
    <t>151002</t>
  </si>
  <si>
    <t>210106</t>
  </si>
  <si>
    <t xml:space="preserve">Гидротехническое строительство </t>
  </si>
  <si>
    <t>080100</t>
  </si>
  <si>
    <t>071400</t>
  </si>
  <si>
    <t>Режиссура театрализованных представлений и праздников</t>
  </si>
  <si>
    <t>Технология художественного оформления спектакля</t>
  </si>
  <si>
    <t>Театроведение</t>
  </si>
  <si>
    <t>073600</t>
  </si>
  <si>
    <t>074100</t>
  </si>
  <si>
    <t>Строительство</t>
  </si>
  <si>
    <t>060103</t>
  </si>
  <si>
    <t>Педиатрия</t>
  </si>
  <si>
    <t>Фармация</t>
  </si>
  <si>
    <t>230203</t>
  </si>
  <si>
    <t>Информационные технологии в дизайне</t>
  </si>
  <si>
    <t>030901</t>
  </si>
  <si>
    <t>Издательское дело и редактирование</t>
  </si>
  <si>
    <t>261202</t>
  </si>
  <si>
    <t>Технология полиграфического производства</t>
  </si>
  <si>
    <t>150407</t>
  </si>
  <si>
    <t>Полиграфические машины и автоматизированные комплексы</t>
  </si>
  <si>
    <t>Системы автоматизированного проектирования</t>
  </si>
  <si>
    <t>Газотурбинные и паротурбинные  установки и двигатели</t>
  </si>
  <si>
    <t>150400</t>
  </si>
  <si>
    <t>150600</t>
  </si>
  <si>
    <t>Материаловедение и технология новых материалов</t>
  </si>
  <si>
    <t>150800</t>
  </si>
  <si>
    <t>Гидравлическая, вакуумная и компрессорная техника</t>
  </si>
  <si>
    <t>140400.62</t>
  </si>
  <si>
    <t>Электротехника и энергетика</t>
  </si>
  <si>
    <t>230100.62</t>
  </si>
  <si>
    <t>261400.62</t>
  </si>
  <si>
    <t>Технология художественной обработки материалов</t>
  </si>
  <si>
    <t>280700.62</t>
  </si>
  <si>
    <t>Физические процессы горного или нефтегазового производства</t>
  </si>
  <si>
    <t>Технологии геологической разведки</t>
  </si>
  <si>
    <t>Прикладная геология</t>
  </si>
  <si>
    <t>162300</t>
  </si>
  <si>
    <t>Техническая эксплуатация летательных аппаратов и  двигателей</t>
  </si>
  <si>
    <t>201300</t>
  </si>
  <si>
    <t>Техническая эксплуатация транспортного радиооборудования</t>
  </si>
  <si>
    <t>224651</t>
  </si>
  <si>
    <t>Инженер авиационный (по эксплуатации самолетов и двигателей)</t>
  </si>
  <si>
    <t>Физическое материаловедение</t>
  </si>
  <si>
    <t>Физико-химия процессов и материалов</t>
  </si>
  <si>
    <t>Московский государственный социально-гуманитарный институт-интернат</t>
  </si>
  <si>
    <t xml:space="preserve">Экономика </t>
  </si>
  <si>
    <t>030900</t>
  </si>
  <si>
    <t>Юриспруденция</t>
  </si>
  <si>
    <t>Московский энергетический институт (технический университет)</t>
  </si>
  <si>
    <t>Электрические станции</t>
  </si>
  <si>
    <t>Московский физико-технический институт</t>
  </si>
  <si>
    <t>Физика</t>
  </si>
  <si>
    <t>Российский институт театрального искусства</t>
  </si>
  <si>
    <t>270300</t>
  </si>
  <si>
    <t>Архитектура</t>
  </si>
  <si>
    <t>Теплогазоснабжение и вентиляция</t>
  </si>
  <si>
    <t>Строительство уникальных зданий и сооружений</t>
  </si>
  <si>
    <t>Городское строительство и хозяйство</t>
  </si>
  <si>
    <t>Менеджмент</t>
  </si>
  <si>
    <t>Информатика и вычислительная техника</t>
  </si>
  <si>
    <t>Многоканальные телекоммуникационные системы</t>
  </si>
  <si>
    <t>Технология продукции и организация общественного питания</t>
  </si>
  <si>
    <t>Химическая технология природных энергоносителей и углеродных материалов</t>
  </si>
  <si>
    <t>Геологическая съёмка, поиски и разведка месторождений полезных ископаемых</t>
  </si>
  <si>
    <t>Геофизические методы поисков и разведки месторождений полезных ископаемых</t>
  </si>
  <si>
    <t>Технология и техника разведки месторождений полезных ископаемых</t>
  </si>
  <si>
    <t>Автоматизация технологических процессов и производств в отраслях топливно-энергетического комплекса</t>
  </si>
  <si>
    <t xml:space="preserve">Автоматизация технологических процессов и производств </t>
  </si>
  <si>
    <t>Аудиовизуальная техника</t>
  </si>
  <si>
    <t>Уральский государственный горный университет</t>
  </si>
  <si>
    <t>Маркшейдерское дело</t>
  </si>
  <si>
    <t>Уральский федеральный университет</t>
  </si>
  <si>
    <t>Наземные транспортно-технологические комплексы</t>
  </si>
  <si>
    <t xml:space="preserve">Строительство. Мосты и транспортные тоннели </t>
  </si>
  <si>
    <t>270800.62</t>
  </si>
  <si>
    <t xml:space="preserve">Строительство. Автомобильные дороги и аэродромы </t>
  </si>
  <si>
    <t>190109.65</t>
  </si>
  <si>
    <t>270100.62</t>
  </si>
  <si>
    <t>220700.62</t>
  </si>
  <si>
    <t>021600.62</t>
  </si>
  <si>
    <t>Гидрометеорология</t>
  </si>
  <si>
    <t>210701.62</t>
  </si>
  <si>
    <t>090303.65</t>
  </si>
  <si>
    <t>230400.62</t>
  </si>
  <si>
    <t>190300.65</t>
  </si>
  <si>
    <t>190901.65</t>
  </si>
  <si>
    <t>271501.65</t>
  </si>
  <si>
    <t>190401.65</t>
  </si>
  <si>
    <t>Подвижной состав железных дорог. Локомотивы</t>
  </si>
  <si>
    <t>Подвижной состав железных дорог. Вагоны</t>
  </si>
  <si>
    <t>Системы обеспечения движения поездов. Телекоммуникационные системы и сети железнодорожного транспорта</t>
  </si>
  <si>
    <t>Системы обеспечения движения поездов. Электроснабжение железных дорог</t>
  </si>
  <si>
    <t>Всего по ЯГСХА:</t>
  </si>
  <si>
    <t>020400</t>
  </si>
  <si>
    <t>080200</t>
  </si>
  <si>
    <t>Товароведение</t>
  </si>
  <si>
    <t>080500</t>
  </si>
  <si>
    <t>Агрономия</t>
  </si>
  <si>
    <t>Агроинженерия</t>
  </si>
  <si>
    <t>Ветеринария</t>
  </si>
  <si>
    <t>Ветеринарно-санитарная экспертиза</t>
  </si>
  <si>
    <t>Природообустройство и водопользование</t>
  </si>
  <si>
    <t>Северо-Восточный федеральный университет имени М.К. Аммосова</t>
  </si>
  <si>
    <t>ВСЕГО по учреждениям ВПО:</t>
  </si>
  <si>
    <t>060301</t>
  </si>
  <si>
    <t>Землеустройство и кадастр</t>
  </si>
  <si>
    <t>Бизнес-информатика</t>
  </si>
  <si>
    <t>Туризм</t>
  </si>
  <si>
    <t>ВСЕГО по СВФУ</t>
  </si>
  <si>
    <t>130101.65</t>
  </si>
  <si>
    <t>140100.62</t>
  </si>
  <si>
    <t>131000.62</t>
  </si>
  <si>
    <t>060101.65</t>
  </si>
  <si>
    <t>060103.65</t>
  </si>
  <si>
    <t>Строительство (профиль - Теплогазоснабжение и вентиляция)</t>
  </si>
  <si>
    <t>Теплоэнергетика и теплотехника</t>
  </si>
  <si>
    <t>Нефтегазовое дело</t>
  </si>
  <si>
    <t>050100.62</t>
  </si>
  <si>
    <t>Инженер авиационный (по авиационному и радиоэлектронному оброудованию самолетов)</t>
  </si>
  <si>
    <t>Педагогическое образование (иностранный язык)</t>
  </si>
  <si>
    <t>071500.62</t>
  </si>
  <si>
    <t>034300.62</t>
  </si>
  <si>
    <t>Физическая культура</t>
  </si>
  <si>
    <t>011200.62</t>
  </si>
  <si>
    <t>Национальная художественная культура</t>
  </si>
  <si>
    <t>Автоматизация технологических процессов и производств (в отраслях топливно-энергетического комплекса)</t>
  </si>
  <si>
    <t>Теплоэнергетика и теплотехника (тепловые электрические станции)</t>
  </si>
  <si>
    <t>Электроэнергетики и электротехника</t>
  </si>
  <si>
    <t>230100</t>
  </si>
  <si>
    <t>Геодезия и дистанционное зондирование</t>
  </si>
  <si>
    <t>090106</t>
  </si>
  <si>
    <t>020400.62</t>
  </si>
  <si>
    <t>111100.62</t>
  </si>
  <si>
    <t>110900.62</t>
  </si>
  <si>
    <t>260800.62</t>
  </si>
  <si>
    <t>110800.62</t>
  </si>
  <si>
    <t>240403</t>
  </si>
  <si>
    <t>Электромеханика</t>
  </si>
  <si>
    <t>130601</t>
  </si>
  <si>
    <t>200100</t>
  </si>
  <si>
    <t>220600</t>
  </si>
  <si>
    <t>130301</t>
  </si>
  <si>
    <t>130203</t>
  </si>
  <si>
    <t>210312</t>
  </si>
  <si>
    <t>230200</t>
  </si>
  <si>
    <t>210400</t>
  </si>
  <si>
    <t>Радиотехника (профиль - Радиотехнические средства передачи, приема и обработки сигналов)</t>
  </si>
  <si>
    <t>Санкт-Петербургский государственный университет</t>
  </si>
  <si>
    <t>Реставрация</t>
  </si>
  <si>
    <t>Декоративно-прикладное искусство и народные промыслы</t>
  </si>
  <si>
    <t>162001</t>
  </si>
  <si>
    <t>Санкт-Петербургская государственная академия театрального искусства</t>
  </si>
  <si>
    <t>071500</t>
  </si>
  <si>
    <t>Уровень подготовки</t>
  </si>
  <si>
    <t>Национальный исследовательский технологический университет (МИСИС)</t>
  </si>
  <si>
    <t>ФГБУ "Якутское управление по гидрометеорологии и мониторингу окружающей среды"</t>
  </si>
  <si>
    <t>ХК "Якутуголь"</t>
  </si>
  <si>
    <t>Байкало-Амурский институт железнодорожного транспорта (филиал ДВГУПС), по программам СПО</t>
  </si>
  <si>
    <t>Хабаровский техникум железнодорожного транспорта - факультет СПО ДВГУПС</t>
  </si>
  <si>
    <t>140400</t>
  </si>
  <si>
    <t>130101</t>
  </si>
  <si>
    <t>090301</t>
  </si>
  <si>
    <t>280705</t>
  </si>
  <si>
    <t>Сасовское летное училище гражданской авиации (филиал УВАУГА)</t>
  </si>
  <si>
    <t>Бугурусланское училище гражданской авиации (филиал СПбГУГА)</t>
  </si>
  <si>
    <t>Краснокутское летное училище гражданской авиации  (филиал УВАУГА)</t>
  </si>
  <si>
    <t>Автодорожный факультет</t>
  </si>
  <si>
    <t>Инженерно-технический факультет</t>
  </si>
  <si>
    <t>Институт зарубежной филологии и регионоведения</t>
  </si>
  <si>
    <t>Институт физической культуры и спорта</t>
  </si>
  <si>
    <t>Институт языков и культуры народов северо-востока РФ</t>
  </si>
  <si>
    <t>Институт математики и информатики</t>
  </si>
  <si>
    <t>Медицинский институт</t>
  </si>
  <si>
    <t>Физико-технический институт</t>
  </si>
  <si>
    <t>Технический институт (филиал в г. Нерюнгри)</t>
  </si>
  <si>
    <t>Политехнический институт (филиал в г. Мирный)</t>
  </si>
  <si>
    <t>Геолого-разведочный факультет</t>
  </si>
  <si>
    <t>Электроэнергетические системы и сети</t>
  </si>
  <si>
    <t>010704</t>
  </si>
  <si>
    <t>Физика конденсированного состояния вещества</t>
  </si>
  <si>
    <t>Металловедение и термическая обработка металлов</t>
  </si>
  <si>
    <t>Прикладные математика и физика</t>
  </si>
  <si>
    <t>010600</t>
  </si>
  <si>
    <t>010700</t>
  </si>
  <si>
    <t>Нанотехнология</t>
  </si>
  <si>
    <t>010803</t>
  </si>
  <si>
    <t>Микроэлектроника и полупроводниковые приборы</t>
  </si>
  <si>
    <t>Техническая эксплуатация летательных аппаратов и двигателей</t>
  </si>
  <si>
    <t>Институт физико-технических проблем Севера</t>
  </si>
  <si>
    <t>Государственный университет управления</t>
  </si>
  <si>
    <t>030721</t>
  </si>
  <si>
    <t>Международные отношения</t>
  </si>
  <si>
    <t>070200</t>
  </si>
  <si>
    <t>Театральное искусство</t>
  </si>
  <si>
    <t>Информационная безопасность телекоммуникационных систем</t>
  </si>
  <si>
    <t xml:space="preserve">Радиосвязь, радиовещание и телевидение </t>
  </si>
  <si>
    <t xml:space="preserve">Безопасность жизнедеятельности в техносфере </t>
  </si>
  <si>
    <t xml:space="preserve">Судовождение (на морских путях) </t>
  </si>
  <si>
    <t xml:space="preserve">Эксплуатация судового электрооборудования и средств автоматики </t>
  </si>
  <si>
    <t>Российский педагогический университет им. А.И. Герцена</t>
  </si>
  <si>
    <t>050700.62</t>
  </si>
  <si>
    <t>280100</t>
  </si>
  <si>
    <t>220400</t>
  </si>
  <si>
    <t>Управление в технических системах</t>
  </si>
  <si>
    <t>151900</t>
  </si>
  <si>
    <t>Физическая культура. Хоккей с шайбой</t>
  </si>
  <si>
    <t>Организация использования воздушного пространства (подготовка пилотов-специалистов)</t>
  </si>
  <si>
    <t>Организация перевозок и управление на воздушном транспорте</t>
  </si>
  <si>
    <t>Организация аэронавигационного обеспечения полетов воздушных судов</t>
  </si>
  <si>
    <t>Организация летной работы (подготовка пилотов-специалистов)</t>
  </si>
  <si>
    <t>210601.62</t>
  </si>
  <si>
    <t>Радиоэлектронные системы и комплексы</t>
  </si>
  <si>
    <t>200100.62</t>
  </si>
  <si>
    <t>201000.62</t>
  </si>
  <si>
    <t>Биотехнические системы и технологии</t>
  </si>
  <si>
    <t>031300.62</t>
  </si>
  <si>
    <t>Журналистика</t>
  </si>
  <si>
    <t>Филологический факультет</t>
  </si>
  <si>
    <t>Якутская государственная сельскохозяйственная академия</t>
  </si>
  <si>
    <t xml:space="preserve">План приема на целевую контрактную подготовку специалистов в учреждениях высшего профессионального образования, 
расположенных на территории Республики Саха (Якутия), на 2012/2013 учебный год </t>
  </si>
  <si>
    <t>№ п/п</t>
  </si>
  <si>
    <t>Министерство транспорта и дорожного хозяйства Республики Саха (Якутия)</t>
  </si>
  <si>
    <t>Министерство экономики и промышленной политики Республики Саха (Якутия)</t>
  </si>
  <si>
    <t>Министерство архитектуры и строительного комплекса Республики Саха (Якутия)</t>
  </si>
  <si>
    <t>Министерство образования Республики Саха (Якутия)</t>
  </si>
  <si>
    <t>Министерство культуры и духовного развития Республики Саха (Якутия)</t>
  </si>
  <si>
    <t>Министерство здравоохранения Республики Саха (Якутия)</t>
  </si>
  <si>
    <t>Министерство сельского хозяйства и продовольственной политики Республики Саха (Якутия)</t>
  </si>
  <si>
    <t>Министерство сельского хозяйства и продовольственной политики Республики Саха (Якутия), Департамент по лесным отношениям Республики Саха (Якутия)</t>
  </si>
  <si>
    <t>Министерство по молодежной политике и спорту Республики Саха (Якутия)</t>
  </si>
  <si>
    <t>______________________</t>
  </si>
  <si>
    <t>Количество мест</t>
  </si>
  <si>
    <t>Санкт-Петербургская медицинская академия им. И.И. Мечникова</t>
  </si>
  <si>
    <t>Государственный комитет Республики Саха (Якутия) по связи и информационным технологиям</t>
  </si>
  <si>
    <t>Министерство экономики и промышленной политики Республики Саха (Якутия), Государственный комитет Республики Саха (Якутия) по геологии и недропользованию</t>
  </si>
  <si>
    <t>Министерство транспорта и дорожного хозяйства Республики Саха (Якутия), ОАО АК "Железные дороги Якутии"</t>
  </si>
  <si>
    <t>Министерство жилищно-коммунального хозяйства и энергетики Республики Саха (Якутия), ОАО АК "Якутскэнерго"</t>
  </si>
  <si>
    <t>Государственный комитет Республики Саха (Якутия) по геологии и недропользованию</t>
  </si>
  <si>
    <t>Министерство экономики и промышленной политики Республики Саха (Якутия), Мирнинский ГОК</t>
  </si>
  <si>
    <t>Министерство экономики и промышленной политики Республики Саха (Якутия), Айхальский ГОК</t>
  </si>
  <si>
    <t xml:space="preserve">Министерство экономики и промышленной политики Республики Саха (Якутия), АК "АЛРОСА" (ОАО) </t>
  </si>
  <si>
    <t>Министерство экономики и промышленной политики Республики Саха (Якутия), Удачнинский ГОК</t>
  </si>
  <si>
    <t>Государственный комитет Республики Саха (Якутия) по геологии и недропользованию, ОАО "Янгеология"</t>
  </si>
  <si>
    <t>Государственный комитет Республики Саха (Якутия) по связи и информационным технологиям, филиал "Сахателеком" ОАО "Ростелеком"</t>
  </si>
  <si>
    <t>ГУ "Отряд противопожарной службы Республики Саха (Якутия)"</t>
  </si>
  <si>
    <t>Министерство экономики и промышленной политики Республики Саха (Якутия),  ОАО "Сургутнефтегаз"</t>
  </si>
  <si>
    <t>Министерство транспорта и дорожного хозяйства Республики Саха (Якутия), Министерство архитектуры и строительного комплекса Республики Саха (Якутия)</t>
  </si>
  <si>
    <t>Департамент по делам печати и телерадиовещания Республики Саха (Якутия)</t>
  </si>
  <si>
    <t>Минстерство экономики и промышленной политики Республики Саха (Якутия)</t>
  </si>
  <si>
    <t>Министерство жилищно-коммунального хозяйства и энергетики Республики Саха (Якутия)</t>
  </si>
  <si>
    <t>Министерство культуры и духовного развитиия Республики Саха (Якутия)</t>
  </si>
  <si>
    <t>Министерство труда и социального развития Республики Саха (Якутия)</t>
  </si>
  <si>
    <t>Минстерство транспорта и дорожного хозяйства Республики Саха (Якутия)</t>
  </si>
  <si>
    <t>Министерство имущественных и земельных отношений Республики Саха (Якутия)</t>
  </si>
  <si>
    <t>Министерство финансов Республики Саха (Якутия), Министерство имущественных и земельных отношений Республики Саха (Якутия)</t>
  </si>
  <si>
    <t xml:space="preserve">Всего: </t>
  </si>
  <si>
    <t>Продукты питания из растительного сырья:  технология хлеба, кондитерских изделий</t>
  </si>
  <si>
    <t>Продукты питания из растительного сырья:  технология консервов и пищеконцентратов</t>
  </si>
  <si>
    <t>Горное дело: шахтное и подземное строительство</t>
  </si>
  <si>
    <t>Горное дело:  обогащение полезных ископаемых</t>
  </si>
  <si>
    <t>Горное дело: горные машины и оборудование</t>
  </si>
  <si>
    <t>Информатика и вычислительная техника: системы автоматизированного проектирования</t>
  </si>
  <si>
    <t>Техносферная безопасность:  охрана природной среды и ресурсосбережение</t>
  </si>
  <si>
    <t>Технологические машины и оборудования</t>
  </si>
  <si>
    <t>Музыкально-инструментальное искусство (оркестровые духовые и ударные инструменты)</t>
  </si>
  <si>
    <t>Технология кожи и меха</t>
  </si>
  <si>
    <t>Санкт-Петербургский государственный электротехнический университет "ЛЭТИ" 
им. В.И. Ульянова</t>
  </si>
  <si>
    <t>Санкт-Петербургский университет кино и телевидения</t>
  </si>
  <si>
    <t xml:space="preserve">Министерство экономики и промышленной политики Республики Саха (Якутия), ОАО "Сургутнефтегаз", НГДУ "Талаканнефть", Управление тепловых сетей ОАО "Сахатранснефтегаз", Удачнинский ГОК, Айхальский ГОК, Институт "Якутнипроалмаз" АК "АЛРОСА" (ОАО) </t>
  </si>
  <si>
    <t>Министерство жилищно-коммунального хозяйства и энергетики Республики Саха (Якутия), ОАО  "Сахаэнерго" Янские ЭС ТЭЦ 
п. Депутатский</t>
  </si>
  <si>
    <t>Томский политехнический университет</t>
  </si>
  <si>
    <t>Министерство экономики и промышленной политики Республики Саха (Якутия), Айхальский ГОК, Мирнинский ГОК, фабрика № 3, ОАО "Сургутнефтегаз", НГДУ "Талаканнефть", Амакинская экспедиция АК "АЛРОСА" (ОАО)</t>
  </si>
  <si>
    <t>Министерство экономики и промышленной политики Республики Саха (Якутия), Айхальский ГОК, Мирнинский ГОК, ОАО "Сургутнефтегаз", Амакинская экспедиция АК "АЛРОСА" (ОАО)</t>
  </si>
  <si>
    <t>Министерство экономики и промышленной политики Республики Саха (Якутия), Амакинская ГРЭ АК "АЛРОСА" (ОАО)</t>
  </si>
  <si>
    <t>Мосты и  транспортные тоннели</t>
  </si>
  <si>
    <t>Министерство жилищно-коммунального хозяйства и энергетики Республики Саха (Якутия), Министерство архитектуры и строительного комплекса Республики Саха (Якутия), ГБУ "Государственная противопожарная служба Республики Саха (Якутия)"</t>
  </si>
  <si>
    <t>Министерство экономики и промышленной политики Республики Саха (Якутия), Министерство жилищно-коммунального хозяйства и энергетики Республики Саха (Якутия)</t>
  </si>
  <si>
    <t>Дальневосточный государственный университет путей сообщения</t>
  </si>
  <si>
    <t>Инфокоммуникационные технологии и системы связи:  оптические системы и средства связи</t>
  </si>
  <si>
    <t>Инфокоммуникационные технологии и системы связи: сети мобильной связи</t>
  </si>
  <si>
    <t xml:space="preserve">Системы обеспечения движения поездов. Автоматика и телемеханика на железнодорожном транспорте                       </t>
  </si>
  <si>
    <t>Селекция и генетика сельскохозяйственных культур</t>
  </si>
  <si>
    <t>Нефтегазовое дело:  эксплуатация и осблуживание объектов добычи газа, газоконденсата и подземных хранилищ</t>
  </si>
  <si>
    <t>Нефтегазовое дело:  эксплуатация и обслуживание объектов добычи нефти</t>
  </si>
  <si>
    <t>Нефтегазовое дело:  бурение нефтяных и газовых скважин</t>
  </si>
  <si>
    <t>Стандартизация и метрология:  стандартизация и сертификация в нефтяной и газовой промышленности</t>
  </si>
  <si>
    <t>Техносферная безопасность:  безопасность технологических процессов и производств нефтяной и газовой промышленности</t>
  </si>
  <si>
    <t>Управление в технических системах:  системы и средства автоматизации технологических процессов</t>
  </si>
  <si>
    <t>Электроэнергетика и электротехника:  электропривод и автоматика</t>
  </si>
  <si>
    <t>Министерство по федеративным отношениям и внешним связям Республики Саха (Якутия), Министерство имущественных и земельных отношений Республики Саха (Якутия), ОАО "Республиканская инвестиционная компания"</t>
  </si>
  <si>
    <t>Министерство по федеративным отношениям и внешним связям Республики Саха (Якутия), ОАО "Республиканская инвестиционная компания"</t>
  </si>
  <si>
    <t>Российский государственный медицинский университет 
им. Н.И. Пирогова</t>
  </si>
  <si>
    <t>Техническая эксплуатация подвижного состава ж.д. (локомотивы)</t>
  </si>
  <si>
    <t>Техническая эксплуатация подвижного состава ж.д. (вагоны)</t>
  </si>
  <si>
    <t>_____________________</t>
  </si>
  <si>
    <t>Биология (профиль - Охотоведение)</t>
  </si>
  <si>
    <t>План приема на целевую контрактную подготовку специалистов в учреждениях высшего и среднего профессионального образования, 
находящихся за пределами территории Республики Саха (Якутия), на 2012/2013 учебный год</t>
  </si>
  <si>
    <t>Специальное (дефектологическое) образование</t>
  </si>
  <si>
    <t>Конструкторско-технологическое обеспечение машиностроительных производств</t>
  </si>
  <si>
    <t>Санкт-Петербургская государственная консерватория 
им. Н.А. Римского-Корсакова</t>
  </si>
  <si>
    <t>Санкт-Петербургская государственная лесотехническая академия им. С.М. Кирова</t>
  </si>
  <si>
    <t>Народная художественная культура (профиль - Руководство студией кино, фото- и видеотворчество)</t>
  </si>
  <si>
    <t>Сибирский государственный университет телекоммуникаций 
и информатики</t>
  </si>
  <si>
    <t>Зоотехния (профиль - Технология производства продуктов животноводства; Кормление животных и технология кормов; Разведение, генетика и селекция животных)</t>
  </si>
  <si>
    <t>Технология производства и переработки сельскохозяйственной продукции (профиль - Переработка молока; Переработка мяса)</t>
  </si>
  <si>
    <t>Агроинженерия (профиль - Электрооборудование и электротехнология в АПК)</t>
  </si>
  <si>
    <t>Агроинженерия (профиль - Машины и оборудование в агробизнесе)</t>
  </si>
  <si>
    <t>Технология продукции и организация общественного питания (профиль - Малый ресторанный бизнес)</t>
  </si>
  <si>
    <t>Системы обеспечения движения поездов:  автоматика и телемеханика на ж.д. транспорте</t>
  </si>
  <si>
    <t>Управление Федеральной службы по надзору в сфере защиты прав потребителей и благополучия человека по Республике Саха (Якутия)</t>
  </si>
  <si>
    <t>Морской государственный университет 
имени адмирала Г.И. Невельского</t>
  </si>
  <si>
    <t>Московский государственный технический университет 
им. Н.Э. Баумана</t>
  </si>
  <si>
    <t>Горное дело:  маркшейдерское дело</t>
  </si>
  <si>
    <t>Горное дело:  подземная разработка рудных месторождений</t>
  </si>
  <si>
    <t>Горное дело:  взрывное дело</t>
  </si>
  <si>
    <t>Горное дело: электрификация и автоматизация горного производства</t>
  </si>
  <si>
    <t>Московский государственный агроинженерный университет 
им. В.П. Горячкина</t>
  </si>
  <si>
    <t>Российский государственный университет нефти и газа 
им. И.М. Губкина</t>
  </si>
  <si>
    <t>Московский государственный институт международных отношений</t>
  </si>
  <si>
    <t>Московский архитектурный институт</t>
  </si>
  <si>
    <t>Московский государственный университет им. М.В. Ломоносова</t>
  </si>
  <si>
    <t>Амурский филиал ФБОУ ВПО «Морской государственный университет 
имени адмирала Г.И. Невельского»</t>
  </si>
  <si>
    <t>Омский летно-технический колледж гражданской авиации 
им. А.В. Ляпидевского (филиал УВАУГА)</t>
  </si>
  <si>
    <t>Министерство транспорта и дорожного хозяйства Республики Саха (Якутия), ОАО «ЛОРП»</t>
  </si>
  <si>
    <t>Российский государственный аграрный университет-МСХА 
им. К.А. Тимирязева</t>
  </si>
  <si>
    <t xml:space="preserve">ПРИЛОЖЕНИЕ № 1
к распоряжению Правительства 
Республики Саха (Якутия) 
от 27 июня 2012 г. № 637-р
</t>
  </si>
  <si>
    <t xml:space="preserve">ПРИЛОЖЕНИЕ № 2
к распоряжению Правительства 
Республики Саха (Якутия) 
от 27 июня 2012 г. № 637-р
</t>
  </si>
  <si>
    <t>Санкт-Петербургский государственный университет телекоммуникаций 
им. М.А. Бонч-Бруевича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</si>
</sst>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u/>
      <sz val="8.25"/>
      <color indexed="12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22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</cellStyleXfs>
  <cellXfs count="310">
    <xf numFmtId="0" fontId="0" fillId="0" borderId="0" xfId="0"/>
    <xf numFmtId="0" fontId="3" fillId="2" borderId="0" xfId="0" applyFont="1" applyFill="1" applyAlignment="1">
      <alignment vertical="top"/>
    </xf>
    <xf numFmtId="0" fontId="7" fillId="2" borderId="0" xfId="0" applyFont="1" applyFill="1" applyAlignment="1">
      <alignment vertical="top"/>
    </xf>
    <xf numFmtId="0" fontId="3" fillId="2" borderId="0" xfId="0" applyFont="1" applyFill="1"/>
    <xf numFmtId="0" fontId="1" fillId="2" borderId="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/>
    </xf>
    <xf numFmtId="0" fontId="3" fillId="2" borderId="3" xfId="0" applyFont="1" applyFill="1" applyBorder="1" applyAlignment="1">
      <alignment horizontal="center" vertical="top"/>
    </xf>
    <xf numFmtId="49" fontId="1" fillId="2" borderId="1" xfId="2" applyNumberFormat="1" applyFont="1" applyFill="1" applyBorder="1" applyAlignment="1">
      <alignment horizontal="left" vertical="top" wrapText="1"/>
    </xf>
    <xf numFmtId="0" fontId="1" fillId="2" borderId="1" xfId="2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 vertical="top"/>
    </xf>
    <xf numFmtId="0" fontId="7" fillId="2" borderId="4" xfId="0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horizontal="left" vertical="top"/>
    </xf>
    <xf numFmtId="0" fontId="3" fillId="2" borderId="5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vertical="top"/>
    </xf>
    <xf numFmtId="0" fontId="7" fillId="2" borderId="1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vertical="top"/>
    </xf>
    <xf numFmtId="49" fontId="7" fillId="2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vertical="top" wrapText="1"/>
    </xf>
    <xf numFmtId="0" fontId="3" fillId="2" borderId="0" xfId="0" applyFont="1" applyFill="1" applyAlignment="1"/>
    <xf numFmtId="49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49" fontId="4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vertical="top" wrapText="1"/>
    </xf>
    <xf numFmtId="0" fontId="3" fillId="2" borderId="1" xfId="0" applyFont="1" applyFill="1" applyBorder="1" applyAlignment="1">
      <alignment horizontal="justify" vertical="top" wrapText="1"/>
    </xf>
    <xf numFmtId="0" fontId="4" fillId="2" borderId="3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wrapText="1"/>
    </xf>
    <xf numFmtId="0" fontId="3" fillId="2" borderId="1" xfId="1" applyFont="1" applyFill="1" applyBorder="1" applyAlignment="1" applyProtection="1">
      <alignment horizontal="left" vertical="top" wrapText="1"/>
    </xf>
    <xf numFmtId="0" fontId="2" fillId="2" borderId="0" xfId="0" applyFont="1" applyFill="1" applyAlignment="1">
      <alignment vertical="top"/>
    </xf>
    <xf numFmtId="0" fontId="2" fillId="2" borderId="6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1" fillId="2" borderId="1" xfId="2" applyFont="1" applyFill="1" applyBorder="1" applyAlignment="1">
      <alignment horizontal="left" vertical="top"/>
    </xf>
    <xf numFmtId="0" fontId="7" fillId="2" borderId="1" xfId="2" applyFont="1" applyFill="1" applyBorder="1" applyAlignment="1">
      <alignment horizontal="left" vertical="top" wrapText="1"/>
    </xf>
    <xf numFmtId="0" fontId="7" fillId="2" borderId="1" xfId="2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/>
    </xf>
    <xf numFmtId="0" fontId="14" fillId="2" borderId="1" xfId="2" applyFont="1" applyFill="1" applyBorder="1" applyAlignment="1">
      <alignment horizontal="right" vertical="top" wrapText="1"/>
    </xf>
    <xf numFmtId="49" fontId="2" fillId="2" borderId="1" xfId="2" applyNumberFormat="1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horizontal="center" vertical="top" wrapText="1"/>
    </xf>
    <xf numFmtId="49" fontId="1" fillId="2" borderId="3" xfId="2" applyNumberFormat="1" applyFont="1" applyFill="1" applyBorder="1" applyAlignment="1">
      <alignment horizontal="left" vertical="top" wrapText="1"/>
    </xf>
    <xf numFmtId="0" fontId="1" fillId="2" borderId="3" xfId="2" applyFont="1" applyFill="1" applyBorder="1" applyAlignment="1">
      <alignment horizontal="left" vertical="top" wrapText="1"/>
    </xf>
    <xf numFmtId="0" fontId="1" fillId="2" borderId="3" xfId="2" applyFont="1" applyFill="1" applyBorder="1" applyAlignment="1">
      <alignment horizontal="center" vertical="top" wrapText="1"/>
    </xf>
    <xf numFmtId="0" fontId="1" fillId="2" borderId="3" xfId="2" applyFont="1" applyFill="1" applyBorder="1" applyAlignment="1">
      <alignment vertical="top" wrapText="1"/>
    </xf>
    <xf numFmtId="0" fontId="1" fillId="2" borderId="1" xfId="2" applyFont="1" applyFill="1" applyBorder="1" applyAlignment="1">
      <alignment horizontal="center" vertical="top" wrapText="1"/>
    </xf>
    <xf numFmtId="49" fontId="3" fillId="2" borderId="1" xfId="2" applyNumberFormat="1" applyFont="1" applyFill="1" applyBorder="1" applyAlignment="1">
      <alignment horizontal="left" vertical="top" wrapText="1"/>
    </xf>
    <xf numFmtId="0" fontId="4" fillId="2" borderId="1" xfId="2" applyFont="1" applyFill="1" applyBorder="1" applyAlignment="1">
      <alignment horizontal="left" vertical="top" wrapText="1"/>
    </xf>
    <xf numFmtId="0" fontId="4" fillId="2" borderId="1" xfId="2" applyFont="1" applyFill="1" applyBorder="1" applyAlignment="1">
      <alignment horizontal="center" vertical="top" wrapText="1"/>
    </xf>
    <xf numFmtId="0" fontId="2" fillId="2" borderId="3" xfId="2" applyFont="1" applyFill="1" applyBorder="1" applyAlignment="1">
      <alignment vertical="top" wrapText="1"/>
    </xf>
    <xf numFmtId="49" fontId="6" fillId="2" borderId="1" xfId="2" applyNumberFormat="1" applyFont="1" applyFill="1" applyBorder="1" applyAlignment="1">
      <alignment horizontal="left" vertical="top" wrapText="1"/>
    </xf>
    <xf numFmtId="0" fontId="6" fillId="2" borderId="1" xfId="2" applyFont="1" applyFill="1" applyBorder="1" applyAlignment="1">
      <alignment horizontal="left" vertical="top" wrapText="1"/>
    </xf>
    <xf numFmtId="0" fontId="6" fillId="2" borderId="1" xfId="2" applyFont="1" applyFill="1" applyBorder="1" applyAlignment="1">
      <alignment horizontal="center" vertical="top" wrapText="1"/>
    </xf>
    <xf numFmtId="49" fontId="4" fillId="2" borderId="1" xfId="2" applyNumberFormat="1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top"/>
    </xf>
    <xf numFmtId="0" fontId="4" fillId="2" borderId="1" xfId="2" applyFont="1" applyFill="1" applyBorder="1" applyAlignment="1">
      <alignment vertical="top" wrapText="1"/>
    </xf>
    <xf numFmtId="0" fontId="7" fillId="2" borderId="3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vertical="top" wrapText="1"/>
    </xf>
    <xf numFmtId="49" fontId="3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center" vertical="top"/>
    </xf>
    <xf numFmtId="49" fontId="3" fillId="2" borderId="0" xfId="0" applyNumberFormat="1" applyFont="1" applyFill="1" applyAlignment="1">
      <alignment horizontal="left"/>
    </xf>
    <xf numFmtId="0" fontId="3" fillId="0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2" applyFont="1" applyFill="1" applyBorder="1" applyAlignment="1">
      <alignment horizontal="left" vertical="top"/>
    </xf>
    <xf numFmtId="0" fontId="10" fillId="2" borderId="1" xfId="0" applyFont="1" applyFill="1" applyBorder="1" applyAlignment="1">
      <alignment horizontal="left" vertical="top" wrapText="1"/>
    </xf>
    <xf numFmtId="49" fontId="10" fillId="2" borderId="1" xfId="0" applyNumberFormat="1" applyFont="1" applyFill="1" applyBorder="1" applyAlignment="1">
      <alignment horizontal="left" vertical="top"/>
    </xf>
    <xf numFmtId="49" fontId="10" fillId="2" borderId="1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 wrapText="1"/>
    </xf>
    <xf numFmtId="0" fontId="15" fillId="4" borderId="1" xfId="0" applyFont="1" applyFill="1" applyBorder="1" applyAlignment="1">
      <alignment horizontal="center" vertical="top" wrapText="1"/>
    </xf>
    <xf numFmtId="0" fontId="16" fillId="4" borderId="1" xfId="0" applyFont="1" applyFill="1" applyBorder="1" applyAlignment="1">
      <alignment horizontal="center" vertical="top" wrapText="1"/>
    </xf>
    <xf numFmtId="0" fontId="16" fillId="4" borderId="1" xfId="0" applyFont="1" applyFill="1" applyBorder="1" applyAlignment="1">
      <alignment horizontal="center" vertical="top"/>
    </xf>
    <xf numFmtId="0" fontId="16" fillId="4" borderId="4" xfId="0" applyFont="1" applyFill="1" applyBorder="1" applyAlignment="1">
      <alignment horizontal="center" vertical="top" wrapText="1"/>
    </xf>
    <xf numFmtId="0" fontId="16" fillId="4" borderId="1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 vertical="top" wrapText="1"/>
    </xf>
    <xf numFmtId="0" fontId="16" fillId="4" borderId="1" xfId="0" applyFont="1" applyFill="1" applyBorder="1" applyAlignment="1">
      <alignment horizontal="left" vertical="top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left" vertical="top" wrapText="1"/>
    </xf>
    <xf numFmtId="0" fontId="15" fillId="4" borderId="1" xfId="2" applyFont="1" applyFill="1" applyBorder="1" applyAlignment="1">
      <alignment horizontal="center" vertical="top" wrapText="1"/>
    </xf>
    <xf numFmtId="0" fontId="16" fillId="4" borderId="1" xfId="2" applyFont="1" applyFill="1" applyBorder="1" applyAlignment="1">
      <alignment horizontal="center" vertical="top" wrapText="1"/>
    </xf>
    <xf numFmtId="0" fontId="15" fillId="4" borderId="3" xfId="2" applyFont="1" applyFill="1" applyBorder="1" applyAlignment="1">
      <alignment horizontal="center" vertical="top" wrapText="1"/>
    </xf>
    <xf numFmtId="0" fontId="15" fillId="4" borderId="1" xfId="0" applyFont="1" applyFill="1" applyBorder="1" applyAlignment="1">
      <alignment horizontal="center" vertical="top"/>
    </xf>
    <xf numFmtId="0" fontId="16" fillId="4" borderId="5" xfId="0" applyFont="1" applyFill="1" applyBorder="1" applyAlignment="1">
      <alignment horizontal="center" vertical="top"/>
    </xf>
    <xf numFmtId="0" fontId="16" fillId="4" borderId="1" xfId="0" applyFont="1" applyFill="1" applyBorder="1" applyAlignment="1">
      <alignment vertical="top" wrapText="1"/>
    </xf>
    <xf numFmtId="0" fontId="16" fillId="4" borderId="0" xfId="0" applyFont="1" applyFill="1" applyAlignment="1">
      <alignment horizontal="center" vertical="top"/>
    </xf>
    <xf numFmtId="0" fontId="16" fillId="4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49" fontId="1" fillId="2" borderId="3" xfId="0" applyNumberFormat="1" applyFont="1" applyFill="1" applyBorder="1" applyAlignment="1">
      <alignment horizontal="left" vertical="top" wrapText="1"/>
    </xf>
    <xf numFmtId="0" fontId="17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0" fontId="3" fillId="2" borderId="0" xfId="0" applyFont="1" applyFill="1" applyAlignment="1">
      <alignment horizontal="center" vertical="top" wrapText="1"/>
    </xf>
    <xf numFmtId="0" fontId="3" fillId="0" borderId="0" xfId="0" applyFont="1" applyFill="1"/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0" fillId="0" borderId="0" xfId="0" applyFont="1" applyFill="1" applyAlignment="1">
      <alignment vertical="top"/>
    </xf>
    <xf numFmtId="49" fontId="11" fillId="0" borderId="1" xfId="0" applyNumberFormat="1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10" fillId="0" borderId="2" xfId="0" applyFont="1" applyFill="1" applyBorder="1" applyAlignment="1">
      <alignment horizontal="center" vertical="top" wrapText="1"/>
    </xf>
    <xf numFmtId="49" fontId="13" fillId="0" borderId="1" xfId="0" applyNumberFormat="1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right" vertical="top" wrapText="1"/>
    </xf>
    <xf numFmtId="0" fontId="13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vertical="top" wrapText="1"/>
    </xf>
    <xf numFmtId="0" fontId="13" fillId="0" borderId="0" xfId="0" applyFont="1" applyFill="1" applyAlignment="1">
      <alignment vertical="top"/>
    </xf>
    <xf numFmtId="0" fontId="10" fillId="0" borderId="7" xfId="0" applyFont="1" applyFill="1" applyBorder="1" applyAlignment="1">
      <alignment vertical="top" wrapText="1"/>
    </xf>
    <xf numFmtId="49" fontId="10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vertical="top" wrapText="1"/>
    </xf>
    <xf numFmtId="49" fontId="10" fillId="0" borderId="0" xfId="0" applyNumberFormat="1" applyFont="1" applyFill="1" applyAlignment="1">
      <alignment horizontal="center" vertical="top"/>
    </xf>
    <xf numFmtId="0" fontId="10" fillId="0" borderId="0" xfId="0" applyFont="1" applyFill="1" applyAlignment="1">
      <alignment vertical="top" wrapText="1"/>
    </xf>
    <xf numFmtId="0" fontId="1" fillId="2" borderId="1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15" fillId="4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vertical="top" wrapText="1"/>
    </xf>
    <xf numFmtId="0" fontId="3" fillId="2" borderId="0" xfId="0" applyFont="1" applyFill="1" applyAlignment="1">
      <alignment wrapText="1"/>
    </xf>
    <xf numFmtId="0" fontId="2" fillId="3" borderId="7" xfId="0" applyFont="1" applyFill="1" applyBorder="1" applyAlignment="1">
      <alignment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49" fontId="2" fillId="2" borderId="3" xfId="0" applyNumberFormat="1" applyFont="1" applyFill="1" applyBorder="1" applyAlignment="1">
      <alignment horizontal="left" vertical="top" wrapText="1"/>
    </xf>
    <xf numFmtId="0" fontId="3" fillId="2" borderId="3" xfId="0" applyFont="1" applyFill="1" applyBorder="1"/>
    <xf numFmtId="0" fontId="16" fillId="4" borderId="3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11" fillId="0" borderId="3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top" wrapText="1"/>
    </xf>
    <xf numFmtId="49" fontId="10" fillId="0" borderId="3" xfId="0" applyNumberFormat="1" applyFont="1" applyFill="1" applyBorder="1" applyAlignment="1">
      <alignment horizontal="left" vertical="top" wrapText="1"/>
    </xf>
    <xf numFmtId="0" fontId="13" fillId="0" borderId="3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vertical="top"/>
    </xf>
    <xf numFmtId="49" fontId="2" fillId="2" borderId="7" xfId="2" applyNumberFormat="1" applyFont="1" applyFill="1" applyBorder="1" applyAlignment="1">
      <alignment vertical="top" wrapText="1"/>
    </xf>
    <xf numFmtId="49" fontId="2" fillId="2" borderId="3" xfId="2" applyNumberFormat="1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vertical="top" wrapText="1"/>
    </xf>
    <xf numFmtId="0" fontId="16" fillId="4" borderId="3" xfId="0" applyFont="1" applyFill="1" applyBorder="1" applyAlignment="1">
      <alignment horizontal="center" vertical="top"/>
    </xf>
    <xf numFmtId="0" fontId="16" fillId="4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6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right" vertical="top" wrapText="1"/>
    </xf>
    <xf numFmtId="0" fontId="1" fillId="0" borderId="5" xfId="0" applyFont="1" applyFill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2" fillId="0" borderId="1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vertical="top" wrapText="1"/>
    </xf>
    <xf numFmtId="0" fontId="11" fillId="0" borderId="4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 vertical="top"/>
    </xf>
    <xf numFmtId="0" fontId="10" fillId="0" borderId="0" xfId="0" applyFont="1" applyFill="1" applyAlignment="1">
      <alignment horizontal="center" vertical="top"/>
    </xf>
    <xf numFmtId="0" fontId="3" fillId="0" borderId="8" xfId="0" applyFont="1" applyFill="1" applyBorder="1" applyAlignment="1">
      <alignment horizontal="center" vertical="top"/>
    </xf>
    <xf numFmtId="0" fontId="10" fillId="0" borderId="8" xfId="0" applyFont="1" applyFill="1" applyBorder="1" applyAlignment="1">
      <alignment horizontal="center" vertical="top"/>
    </xf>
    <xf numFmtId="0" fontId="11" fillId="0" borderId="3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4" fillId="2" borderId="2" xfId="2" applyFont="1" applyFill="1" applyBorder="1" applyAlignment="1">
      <alignment horizontal="left" vertical="top" wrapText="1"/>
    </xf>
    <xf numFmtId="0" fontId="4" fillId="2" borderId="3" xfId="2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center" vertical="top"/>
    </xf>
    <xf numFmtId="0" fontId="2" fillId="2" borderId="2" xfId="2" applyFont="1" applyFill="1" applyBorder="1" applyAlignment="1">
      <alignment horizontal="left" vertical="top" wrapText="1"/>
    </xf>
    <xf numFmtId="0" fontId="2" fillId="2" borderId="7" xfId="2" applyFont="1" applyFill="1" applyBorder="1" applyAlignment="1">
      <alignment horizontal="left" vertical="top" wrapText="1"/>
    </xf>
    <xf numFmtId="0" fontId="2" fillId="2" borderId="3" xfId="2" applyFont="1" applyFill="1" applyBorder="1" applyAlignment="1">
      <alignment horizontal="left" vertical="top" wrapText="1"/>
    </xf>
    <xf numFmtId="0" fontId="2" fillId="2" borderId="2" xfId="2" applyFont="1" applyFill="1" applyBorder="1" applyAlignment="1">
      <alignment horizontal="left" vertical="top" wrapText="1" shrinkToFit="1"/>
    </xf>
    <xf numFmtId="0" fontId="2" fillId="2" borderId="7" xfId="2" applyFont="1" applyFill="1" applyBorder="1" applyAlignment="1">
      <alignment horizontal="left" vertical="top" wrapText="1" shrinkToFit="1"/>
    </xf>
    <xf numFmtId="0" fontId="2" fillId="2" borderId="3" xfId="2" applyFont="1" applyFill="1" applyBorder="1" applyAlignment="1">
      <alignment horizontal="left" vertical="top" wrapText="1" shrinkToFit="1"/>
    </xf>
    <xf numFmtId="0" fontId="4" fillId="2" borderId="7" xfId="2" applyFont="1" applyFill="1" applyBorder="1" applyAlignment="1">
      <alignment horizontal="left" vertical="top" wrapText="1"/>
    </xf>
    <xf numFmtId="49" fontId="2" fillId="2" borderId="2" xfId="2" applyNumberFormat="1" applyFont="1" applyFill="1" applyBorder="1" applyAlignment="1">
      <alignment horizontal="left" vertical="top" wrapText="1"/>
    </xf>
    <xf numFmtId="49" fontId="2" fillId="2" borderId="7" xfId="2" applyNumberFormat="1" applyFont="1" applyFill="1" applyBorder="1" applyAlignment="1">
      <alignment horizontal="left" vertical="top" wrapText="1"/>
    </xf>
    <xf numFmtId="49" fontId="2" fillId="2" borderId="3" xfId="2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6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horizontal="center" vertical="top"/>
    </xf>
    <xf numFmtId="0" fontId="1" fillId="3" borderId="2" xfId="0" applyFont="1" applyFill="1" applyBorder="1" applyAlignment="1">
      <alignment horizontal="center" vertical="center" textRotation="90" wrapText="1"/>
    </xf>
    <xf numFmtId="0" fontId="1" fillId="3" borderId="3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right" vertical="top" wrapText="1"/>
    </xf>
    <xf numFmtId="0" fontId="15" fillId="2" borderId="1" xfId="0" applyFont="1" applyFill="1" applyBorder="1" applyAlignment="1">
      <alignment horizontal="center" vertical="center" wrapText="1"/>
    </xf>
    <xf numFmtId="49" fontId="4" fillId="2" borderId="1" xfId="3" applyNumberFormat="1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top" wrapText="1"/>
    </xf>
    <xf numFmtId="0" fontId="3" fillId="2" borderId="2" xfId="2" applyFont="1" applyFill="1" applyBorder="1" applyAlignment="1">
      <alignment horizontal="left" vertical="top" wrapText="1"/>
    </xf>
    <xf numFmtId="49" fontId="2" fillId="2" borderId="2" xfId="2" applyNumberFormat="1" applyFont="1" applyFill="1" applyBorder="1" applyAlignment="1">
      <alignment horizontal="center" vertical="top" wrapText="1"/>
    </xf>
    <xf numFmtId="49" fontId="2" fillId="2" borderId="7" xfId="2" applyNumberFormat="1" applyFont="1" applyFill="1" applyBorder="1" applyAlignment="1">
      <alignment horizontal="center" vertical="top" wrapText="1"/>
    </xf>
    <xf numFmtId="49" fontId="2" fillId="2" borderId="3" xfId="2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/>
    </xf>
    <xf numFmtId="49" fontId="3" fillId="2" borderId="2" xfId="0" applyNumberFormat="1" applyFont="1" applyFill="1" applyBorder="1" applyAlignment="1">
      <alignment horizontal="left" vertical="top" wrapText="1"/>
    </xf>
    <xf numFmtId="49" fontId="3" fillId="2" borderId="3" xfId="0" applyNumberFormat="1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vertical="top"/>
    </xf>
    <xf numFmtId="0" fontId="4" fillId="2" borderId="7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/>
    </xf>
  </cellXfs>
  <cellStyles count="4">
    <cellStyle name="Гиперссылка" xfId="1" builtinId="8"/>
    <cellStyle name="Обычный" xfId="0" builtinId="0"/>
    <cellStyle name="Обычный 2" xfId="2"/>
    <cellStyle name="Обычный_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438150</xdr:colOff>
      <xdr:row>0</xdr:row>
      <xdr:rowOff>0</xdr:rowOff>
    </xdr:from>
    <xdr:to>
      <xdr:col>7</xdr:col>
      <xdr:colOff>1676400</xdr:colOff>
      <xdr:row>1</xdr:row>
      <xdr:rowOff>38100</xdr:rowOff>
    </xdr:to>
    <xdr:pic>
      <xdr:nvPicPr>
        <xdr:cNvPr id="2" name="Рисунок 1" descr="Печать Правительств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0"/>
          <a:ext cx="123825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0</xdr:row>
      <xdr:rowOff>0</xdr:rowOff>
    </xdr:from>
    <xdr:to>
      <xdr:col>9</xdr:col>
      <xdr:colOff>1314450</xdr:colOff>
      <xdr:row>1</xdr:row>
      <xdr:rowOff>238125</xdr:rowOff>
    </xdr:to>
    <xdr:pic>
      <xdr:nvPicPr>
        <xdr:cNvPr id="2" name="Рисунок 1" descr="Печать Правительств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0"/>
          <a:ext cx="123825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stu.ru/study/high/bachelor-specialist/mmi/automation-technolog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view="pageBreakPreview" zoomScaleNormal="100" zoomScaleSheetLayoutView="100" workbookViewId="0">
      <selection activeCell="D1" sqref="D1"/>
    </sheetView>
  </sheetViews>
  <sheetFormatPr defaultColWidth="9.140625" defaultRowHeight="12.75" x14ac:dyDescent="0.25"/>
  <cols>
    <col min="1" max="1" width="5" style="155" customWidth="1"/>
    <col min="2" max="2" width="18.140625" style="174" customWidth="1"/>
    <col min="3" max="3" width="11.42578125" style="155" customWidth="1"/>
    <col min="4" max="4" width="50" style="155" customWidth="1"/>
    <col min="5" max="6" width="4.85546875" style="155" hidden="1" customWidth="1"/>
    <col min="7" max="7" width="5.7109375" style="167" customWidth="1"/>
    <col min="8" max="8" width="66.28515625" style="175" customWidth="1"/>
    <col min="9" max="16384" width="9.140625" style="155"/>
  </cols>
  <sheetData>
    <row r="1" spans="1:8" s="145" customFormat="1" ht="94.9" customHeight="1" x14ac:dyDescent="0.25">
      <c r="B1" s="146"/>
      <c r="C1" s="146"/>
      <c r="D1"/>
      <c r="E1" s="146"/>
      <c r="F1" s="146"/>
      <c r="G1" s="146"/>
      <c r="H1" s="147" t="s">
        <v>503</v>
      </c>
    </row>
    <row r="2" spans="1:8" s="146" customFormat="1" ht="47.45" customHeight="1" x14ac:dyDescent="0.25">
      <c r="A2" s="215" t="s">
        <v>397</v>
      </c>
      <c r="B2" s="216"/>
      <c r="C2" s="216"/>
      <c r="D2" s="216"/>
      <c r="E2" s="216"/>
      <c r="F2" s="216"/>
      <c r="G2" s="216"/>
      <c r="H2" s="216"/>
    </row>
    <row r="3" spans="1:8" s="148" customFormat="1" ht="27.75" customHeight="1" x14ac:dyDescent="0.2">
      <c r="A3" s="218" t="s">
        <v>398</v>
      </c>
      <c r="B3" s="218" t="s">
        <v>32</v>
      </c>
      <c r="C3" s="220" t="s">
        <v>33</v>
      </c>
      <c r="D3" s="218" t="s">
        <v>0</v>
      </c>
      <c r="E3" s="217" t="s">
        <v>331</v>
      </c>
      <c r="F3" s="217"/>
      <c r="G3" s="225" t="s">
        <v>409</v>
      </c>
      <c r="H3" s="218" t="s">
        <v>2</v>
      </c>
    </row>
    <row r="4" spans="1:8" s="145" customFormat="1" ht="51" customHeight="1" x14ac:dyDescent="0.2">
      <c r="A4" s="219"/>
      <c r="B4" s="219"/>
      <c r="C4" s="221"/>
      <c r="D4" s="219"/>
      <c r="E4" s="149" t="s">
        <v>3</v>
      </c>
      <c r="F4" s="149" t="s">
        <v>4</v>
      </c>
      <c r="G4" s="226"/>
      <c r="H4" s="219"/>
    </row>
    <row r="5" spans="1:8" s="145" customFormat="1" x14ac:dyDescent="0.2">
      <c r="A5" s="222" t="s">
        <v>281</v>
      </c>
      <c r="B5" s="223"/>
      <c r="C5" s="223"/>
      <c r="D5" s="224"/>
      <c r="E5" s="150">
        <f>E6+E33</f>
        <v>89</v>
      </c>
      <c r="F5" s="150">
        <f>F6+F33</f>
        <v>260</v>
      </c>
      <c r="G5" s="150">
        <f>E5+F5</f>
        <v>349</v>
      </c>
      <c r="H5" s="151"/>
    </row>
    <row r="6" spans="1:8" s="145" customFormat="1" ht="13.15" customHeight="1" x14ac:dyDescent="0.2">
      <c r="A6" s="152">
        <v>1</v>
      </c>
      <c r="B6" s="230" t="s">
        <v>280</v>
      </c>
      <c r="C6" s="227" t="s">
        <v>286</v>
      </c>
      <c r="D6" s="227"/>
      <c r="E6" s="153">
        <f>E7+E9+E11+E13+E15+E17+E19+E21+E24+E27+E31</f>
        <v>75</v>
      </c>
      <c r="F6" s="153">
        <f>F7+F9+F11+F13+F15+F17+F19+F21+F24+F27+F31+F29</f>
        <v>75</v>
      </c>
      <c r="G6" s="153">
        <f>E6+F6</f>
        <v>150</v>
      </c>
      <c r="H6" s="166"/>
    </row>
    <row r="7" spans="1:8" ht="12.75" customHeight="1" x14ac:dyDescent="0.25">
      <c r="A7" s="193"/>
      <c r="B7" s="231"/>
      <c r="C7" s="229" t="s">
        <v>344</v>
      </c>
      <c r="D7" s="229"/>
      <c r="E7" s="154"/>
      <c r="F7" s="154">
        <f>F8</f>
        <v>5</v>
      </c>
      <c r="G7" s="153">
        <f>F7+E7</f>
        <v>5</v>
      </c>
      <c r="H7" s="170"/>
    </row>
    <row r="8" spans="1:8" ht="16.149999999999999" customHeight="1" x14ac:dyDescent="0.25">
      <c r="A8" s="193"/>
      <c r="B8" s="231"/>
      <c r="C8" s="156" t="s">
        <v>252</v>
      </c>
      <c r="D8" s="157" t="s">
        <v>186</v>
      </c>
      <c r="E8" s="154"/>
      <c r="F8" s="154">
        <v>5</v>
      </c>
      <c r="G8" s="158">
        <f t="shared" ref="G8:G32" si="0">F8+E8</f>
        <v>5</v>
      </c>
      <c r="H8" s="157" t="s">
        <v>399</v>
      </c>
    </row>
    <row r="9" spans="1:8" ht="12.6" customHeight="1" x14ac:dyDescent="0.25">
      <c r="A9" s="193"/>
      <c r="B9" s="231"/>
      <c r="C9" s="229" t="s">
        <v>354</v>
      </c>
      <c r="D9" s="229"/>
      <c r="E9" s="154">
        <f>E10</f>
        <v>10</v>
      </c>
      <c r="F9" s="154"/>
      <c r="G9" s="153">
        <f t="shared" si="0"/>
        <v>10</v>
      </c>
      <c r="H9" s="170"/>
    </row>
    <row r="10" spans="1:8" ht="25.9" customHeight="1" x14ac:dyDescent="0.25">
      <c r="A10" s="193"/>
      <c r="B10" s="231"/>
      <c r="C10" s="156" t="s">
        <v>287</v>
      </c>
      <c r="D10" s="157" t="s">
        <v>213</v>
      </c>
      <c r="E10" s="154">
        <v>10</v>
      </c>
      <c r="F10" s="154"/>
      <c r="G10" s="158">
        <f t="shared" si="0"/>
        <v>10</v>
      </c>
      <c r="H10" s="170" t="s">
        <v>400</v>
      </c>
    </row>
    <row r="11" spans="1:8" ht="12.75" customHeight="1" x14ac:dyDescent="0.25">
      <c r="A11" s="193"/>
      <c r="B11" s="231"/>
      <c r="C11" s="229" t="s">
        <v>345</v>
      </c>
      <c r="D11" s="229"/>
      <c r="E11" s="159"/>
      <c r="F11" s="159">
        <f>F12</f>
        <v>10</v>
      </c>
      <c r="G11" s="153">
        <f t="shared" si="0"/>
        <v>10</v>
      </c>
      <c r="H11" s="170"/>
    </row>
    <row r="12" spans="1:8" ht="13.15" customHeight="1" x14ac:dyDescent="0.25">
      <c r="A12" s="193"/>
      <c r="B12" s="231"/>
      <c r="C12" s="156" t="s">
        <v>252</v>
      </c>
      <c r="D12" s="157" t="s">
        <v>292</v>
      </c>
      <c r="E12" s="159"/>
      <c r="F12" s="159">
        <v>10</v>
      </c>
      <c r="G12" s="158">
        <f t="shared" si="0"/>
        <v>10</v>
      </c>
      <c r="H12" s="170" t="s">
        <v>401</v>
      </c>
    </row>
    <row r="13" spans="1:8" x14ac:dyDescent="0.25">
      <c r="A13" s="193"/>
      <c r="B13" s="231"/>
      <c r="C13" s="232" t="s">
        <v>346</v>
      </c>
      <c r="D13" s="233"/>
      <c r="E13" s="159"/>
      <c r="F13" s="159">
        <f>F14</f>
        <v>7</v>
      </c>
      <c r="G13" s="153">
        <f t="shared" si="0"/>
        <v>7</v>
      </c>
      <c r="H13" s="170"/>
    </row>
    <row r="14" spans="1:8" ht="15.6" customHeight="1" x14ac:dyDescent="0.25">
      <c r="A14" s="193"/>
      <c r="B14" s="231"/>
      <c r="C14" s="156" t="s">
        <v>295</v>
      </c>
      <c r="D14" s="157" t="s">
        <v>297</v>
      </c>
      <c r="E14" s="159"/>
      <c r="F14" s="159">
        <v>7</v>
      </c>
      <c r="G14" s="158">
        <f t="shared" si="0"/>
        <v>7</v>
      </c>
      <c r="H14" s="170" t="s">
        <v>402</v>
      </c>
    </row>
    <row r="15" spans="1:8" ht="12.75" customHeight="1" x14ac:dyDescent="0.25">
      <c r="A15" s="193"/>
      <c r="B15" s="231"/>
      <c r="C15" s="229" t="s">
        <v>347</v>
      </c>
      <c r="D15" s="229"/>
      <c r="E15" s="159"/>
      <c r="F15" s="159">
        <f>F16</f>
        <v>15</v>
      </c>
      <c r="G15" s="153">
        <f t="shared" si="0"/>
        <v>15</v>
      </c>
      <c r="H15" s="170"/>
    </row>
    <row r="16" spans="1:8" ht="16.149999999999999" customHeight="1" x14ac:dyDescent="0.25">
      <c r="A16" s="193"/>
      <c r="B16" s="231"/>
      <c r="C16" s="156" t="s">
        <v>299</v>
      </c>
      <c r="D16" s="157" t="s">
        <v>300</v>
      </c>
      <c r="E16" s="159"/>
      <c r="F16" s="159">
        <v>15</v>
      </c>
      <c r="G16" s="158">
        <f t="shared" si="0"/>
        <v>15</v>
      </c>
      <c r="H16" s="170" t="s">
        <v>407</v>
      </c>
    </row>
    <row r="17" spans="1:8" x14ac:dyDescent="0.25">
      <c r="A17" s="193"/>
      <c r="B17" s="168"/>
      <c r="C17" s="229" t="s">
        <v>348</v>
      </c>
      <c r="D17" s="229"/>
      <c r="E17" s="159"/>
      <c r="F17" s="159">
        <f>F18</f>
        <v>5</v>
      </c>
      <c r="G17" s="153">
        <f t="shared" si="0"/>
        <v>5</v>
      </c>
      <c r="H17" s="170"/>
    </row>
    <row r="18" spans="1:8" ht="16.149999999999999" customHeight="1" x14ac:dyDescent="0.25">
      <c r="A18" s="193"/>
      <c r="B18" s="168"/>
      <c r="C18" s="156" t="s">
        <v>298</v>
      </c>
      <c r="D18" s="157" t="s">
        <v>302</v>
      </c>
      <c r="E18" s="159"/>
      <c r="F18" s="159">
        <v>5</v>
      </c>
      <c r="G18" s="158">
        <f t="shared" si="0"/>
        <v>5</v>
      </c>
      <c r="H18" s="170" t="s">
        <v>403</v>
      </c>
    </row>
    <row r="19" spans="1:8" ht="12.75" customHeight="1" x14ac:dyDescent="0.25">
      <c r="A19" s="193"/>
      <c r="B19" s="168"/>
      <c r="C19" s="229" t="s">
        <v>349</v>
      </c>
      <c r="D19" s="229"/>
      <c r="E19" s="159"/>
      <c r="F19" s="159">
        <f>F20</f>
        <v>10</v>
      </c>
      <c r="G19" s="153">
        <f t="shared" si="0"/>
        <v>10</v>
      </c>
      <c r="H19" s="170"/>
    </row>
    <row r="20" spans="1:8" ht="17.45" customHeight="1" x14ac:dyDescent="0.25">
      <c r="A20" s="193"/>
      <c r="B20" s="168"/>
      <c r="C20" s="156" t="s">
        <v>207</v>
      </c>
      <c r="D20" s="157" t="s">
        <v>237</v>
      </c>
      <c r="E20" s="159"/>
      <c r="F20" s="159">
        <v>10</v>
      </c>
      <c r="G20" s="158">
        <f t="shared" si="0"/>
        <v>10</v>
      </c>
      <c r="H20" s="170" t="s">
        <v>400</v>
      </c>
    </row>
    <row r="21" spans="1:8" ht="12.75" customHeight="1" x14ac:dyDescent="0.25">
      <c r="A21" s="193"/>
      <c r="B21" s="168"/>
      <c r="C21" s="229" t="s">
        <v>350</v>
      </c>
      <c r="D21" s="229"/>
      <c r="E21" s="159">
        <f>E22+E23</f>
        <v>65</v>
      </c>
      <c r="F21" s="159"/>
      <c r="G21" s="153">
        <f t="shared" si="0"/>
        <v>65</v>
      </c>
      <c r="H21" s="170"/>
    </row>
    <row r="22" spans="1:8" ht="17.45" customHeight="1" x14ac:dyDescent="0.25">
      <c r="A22" s="193"/>
      <c r="B22" s="168"/>
      <c r="C22" s="156" t="s">
        <v>290</v>
      </c>
      <c r="D22" s="157" t="s">
        <v>24</v>
      </c>
      <c r="E22" s="159">
        <v>35</v>
      </c>
      <c r="F22" s="159"/>
      <c r="G22" s="158">
        <f t="shared" si="0"/>
        <v>35</v>
      </c>
      <c r="H22" s="170" t="s">
        <v>404</v>
      </c>
    </row>
    <row r="23" spans="1:8" ht="17.45" customHeight="1" x14ac:dyDescent="0.25">
      <c r="A23" s="193"/>
      <c r="B23" s="168"/>
      <c r="C23" s="156" t="s">
        <v>291</v>
      </c>
      <c r="D23" s="157" t="s">
        <v>188</v>
      </c>
      <c r="E23" s="159">
        <v>30</v>
      </c>
      <c r="F23" s="159"/>
      <c r="G23" s="158">
        <f t="shared" si="0"/>
        <v>30</v>
      </c>
      <c r="H23" s="170" t="s">
        <v>404</v>
      </c>
    </row>
    <row r="24" spans="1:8" ht="12.75" customHeight="1" x14ac:dyDescent="0.25">
      <c r="A24" s="193"/>
      <c r="B24" s="168"/>
      <c r="C24" s="229" t="s">
        <v>351</v>
      </c>
      <c r="D24" s="229"/>
      <c r="E24" s="159"/>
      <c r="F24" s="159">
        <f>F25+F26</f>
        <v>10</v>
      </c>
      <c r="G24" s="153">
        <f t="shared" si="0"/>
        <v>10</v>
      </c>
      <c r="H24" s="170"/>
    </row>
    <row r="25" spans="1:8" ht="16.149999999999999" customHeight="1" x14ac:dyDescent="0.25">
      <c r="A25" s="193"/>
      <c r="B25" s="168"/>
      <c r="C25" s="156" t="s">
        <v>288</v>
      </c>
      <c r="D25" s="157" t="s">
        <v>293</v>
      </c>
      <c r="E25" s="159"/>
      <c r="F25" s="159">
        <v>5</v>
      </c>
      <c r="G25" s="158">
        <f t="shared" si="0"/>
        <v>5</v>
      </c>
      <c r="H25" s="170" t="s">
        <v>400</v>
      </c>
    </row>
    <row r="26" spans="1:8" ht="16.899999999999999" customHeight="1" x14ac:dyDescent="0.25">
      <c r="A26" s="194"/>
      <c r="B26" s="173"/>
      <c r="C26" s="156" t="s">
        <v>301</v>
      </c>
      <c r="D26" s="157" t="s">
        <v>229</v>
      </c>
      <c r="E26" s="159"/>
      <c r="F26" s="159">
        <v>5</v>
      </c>
      <c r="G26" s="158">
        <f t="shared" si="0"/>
        <v>5</v>
      </c>
      <c r="H26" s="170" t="s">
        <v>402</v>
      </c>
    </row>
    <row r="27" spans="1:8" ht="12.75" customHeight="1" x14ac:dyDescent="0.25">
      <c r="A27" s="193"/>
      <c r="B27" s="168"/>
      <c r="C27" s="240" t="s">
        <v>352</v>
      </c>
      <c r="D27" s="240"/>
      <c r="E27" s="195"/>
      <c r="F27" s="195">
        <f>F28</f>
        <v>5</v>
      </c>
      <c r="G27" s="196">
        <f t="shared" si="0"/>
        <v>5</v>
      </c>
      <c r="H27" s="173"/>
    </row>
    <row r="28" spans="1:8" ht="14.45" customHeight="1" x14ac:dyDescent="0.25">
      <c r="A28" s="193"/>
      <c r="B28" s="168"/>
      <c r="C28" s="156" t="s">
        <v>205</v>
      </c>
      <c r="D28" s="157" t="s">
        <v>128</v>
      </c>
      <c r="E28" s="159"/>
      <c r="F28" s="159">
        <v>5</v>
      </c>
      <c r="G28" s="158">
        <f t="shared" si="0"/>
        <v>5</v>
      </c>
      <c r="H28" s="170" t="s">
        <v>400</v>
      </c>
    </row>
    <row r="29" spans="1:8" ht="12.75" customHeight="1" x14ac:dyDescent="0.25">
      <c r="A29" s="193"/>
      <c r="B29" s="168"/>
      <c r="C29" s="228" t="s">
        <v>395</v>
      </c>
      <c r="D29" s="229"/>
      <c r="E29" s="159"/>
      <c r="F29" s="159">
        <f>F30</f>
        <v>3</v>
      </c>
      <c r="G29" s="153">
        <f t="shared" ref="G29:G30" si="1">F29+E29</f>
        <v>3</v>
      </c>
      <c r="H29" s="170"/>
    </row>
    <row r="30" spans="1:8" ht="15.6" customHeight="1" x14ac:dyDescent="0.25">
      <c r="A30" s="193"/>
      <c r="B30" s="168"/>
      <c r="C30" s="160" t="s">
        <v>393</v>
      </c>
      <c r="D30" s="161" t="s">
        <v>394</v>
      </c>
      <c r="E30" s="159"/>
      <c r="F30" s="159">
        <v>3</v>
      </c>
      <c r="G30" s="158">
        <f t="shared" si="1"/>
        <v>3</v>
      </c>
      <c r="H30" s="161" t="s">
        <v>425</v>
      </c>
    </row>
    <row r="31" spans="1:8" ht="12.75" customHeight="1" x14ac:dyDescent="0.25">
      <c r="A31" s="193"/>
      <c r="B31" s="168"/>
      <c r="C31" s="229" t="s">
        <v>353</v>
      </c>
      <c r="D31" s="229"/>
      <c r="E31" s="159"/>
      <c r="F31" s="159">
        <f>F32</f>
        <v>5</v>
      </c>
      <c r="G31" s="153">
        <f t="shared" si="0"/>
        <v>5</v>
      </c>
      <c r="H31" s="170"/>
    </row>
    <row r="32" spans="1:8" ht="16.149999999999999" customHeight="1" x14ac:dyDescent="0.25">
      <c r="A32" s="194"/>
      <c r="B32" s="173"/>
      <c r="C32" s="156" t="s">
        <v>289</v>
      </c>
      <c r="D32" s="157" t="s">
        <v>294</v>
      </c>
      <c r="E32" s="159"/>
      <c r="F32" s="159">
        <v>5</v>
      </c>
      <c r="G32" s="158">
        <f t="shared" si="0"/>
        <v>5</v>
      </c>
      <c r="H32" s="170" t="s">
        <v>400</v>
      </c>
    </row>
    <row r="33" spans="1:8" s="167" customFormat="1" ht="13.15" customHeight="1" x14ac:dyDescent="0.25">
      <c r="A33" s="162">
        <v>2</v>
      </c>
      <c r="B33" s="234" t="s">
        <v>396</v>
      </c>
      <c r="C33" s="163"/>
      <c r="D33" s="164" t="s">
        <v>270</v>
      </c>
      <c r="E33" s="165">
        <f>SUM(E34:E50)</f>
        <v>14</v>
      </c>
      <c r="F33" s="165">
        <f>SUM(F34:F50)</f>
        <v>185</v>
      </c>
      <c r="G33" s="165">
        <f>E33+F33</f>
        <v>199</v>
      </c>
      <c r="H33" s="166"/>
    </row>
    <row r="34" spans="1:8" ht="27.6" customHeight="1" x14ac:dyDescent="0.25">
      <c r="A34" s="168"/>
      <c r="B34" s="235"/>
      <c r="C34" s="169" t="s">
        <v>271</v>
      </c>
      <c r="D34" s="161" t="s">
        <v>473</v>
      </c>
      <c r="E34" s="171"/>
      <c r="F34" s="171">
        <v>10</v>
      </c>
      <c r="G34" s="165">
        <v>10</v>
      </c>
      <c r="H34" s="170" t="s">
        <v>405</v>
      </c>
    </row>
    <row r="35" spans="1:8" ht="25.9" customHeight="1" x14ac:dyDescent="0.25">
      <c r="A35" s="168"/>
      <c r="B35" s="235"/>
      <c r="C35" s="169" t="s">
        <v>224</v>
      </c>
      <c r="D35" s="170" t="s">
        <v>225</v>
      </c>
      <c r="E35" s="171"/>
      <c r="F35" s="171">
        <v>15</v>
      </c>
      <c r="G35" s="165">
        <v>15</v>
      </c>
      <c r="H35" s="170" t="s">
        <v>405</v>
      </c>
    </row>
    <row r="36" spans="1:8" ht="28.9" customHeight="1" x14ac:dyDescent="0.25">
      <c r="A36" s="168"/>
      <c r="B36" s="235"/>
      <c r="C36" s="169" t="s">
        <v>179</v>
      </c>
      <c r="D36" s="170" t="s">
        <v>153</v>
      </c>
      <c r="E36" s="171"/>
      <c r="F36" s="171">
        <v>17</v>
      </c>
      <c r="G36" s="165">
        <v>17</v>
      </c>
      <c r="H36" s="170" t="s">
        <v>405</v>
      </c>
    </row>
    <row r="37" spans="1:8" ht="26.45" customHeight="1" x14ac:dyDescent="0.25">
      <c r="A37" s="168"/>
      <c r="B37" s="235"/>
      <c r="C37" s="169" t="s">
        <v>272</v>
      </c>
      <c r="D37" s="170" t="s">
        <v>236</v>
      </c>
      <c r="E37" s="171"/>
      <c r="F37" s="171">
        <v>17</v>
      </c>
      <c r="G37" s="165">
        <v>17</v>
      </c>
      <c r="H37" s="170" t="s">
        <v>405</v>
      </c>
    </row>
    <row r="38" spans="1:8" ht="26.45" customHeight="1" x14ac:dyDescent="0.25">
      <c r="A38" s="168"/>
      <c r="B38" s="235"/>
      <c r="C38" s="169" t="s">
        <v>274</v>
      </c>
      <c r="D38" s="170" t="s">
        <v>284</v>
      </c>
      <c r="E38" s="171"/>
      <c r="F38" s="171">
        <v>5</v>
      </c>
      <c r="G38" s="165">
        <v>5</v>
      </c>
      <c r="H38" s="170" t="s">
        <v>405</v>
      </c>
    </row>
    <row r="39" spans="1:8" ht="28.15" customHeight="1" x14ac:dyDescent="0.25">
      <c r="A39" s="168"/>
      <c r="B39" s="235"/>
      <c r="C39" s="169">
        <v>100400</v>
      </c>
      <c r="D39" s="170" t="s">
        <v>285</v>
      </c>
      <c r="E39" s="171"/>
      <c r="F39" s="171">
        <v>6</v>
      </c>
      <c r="G39" s="165">
        <v>6</v>
      </c>
      <c r="H39" s="170" t="s">
        <v>405</v>
      </c>
    </row>
    <row r="40" spans="1:8" ht="27.6" customHeight="1" x14ac:dyDescent="0.25">
      <c r="A40" s="168"/>
      <c r="B40" s="235"/>
      <c r="C40" s="169">
        <v>100800</v>
      </c>
      <c r="D40" s="170" t="s">
        <v>273</v>
      </c>
      <c r="E40" s="171"/>
      <c r="F40" s="171">
        <v>5</v>
      </c>
      <c r="G40" s="165">
        <v>5</v>
      </c>
      <c r="H40" s="170" t="s">
        <v>405</v>
      </c>
    </row>
    <row r="41" spans="1:8" ht="30.6" customHeight="1" x14ac:dyDescent="0.25">
      <c r="A41" s="168"/>
      <c r="B41" s="235"/>
      <c r="C41" s="169">
        <v>110400</v>
      </c>
      <c r="D41" s="170" t="s">
        <v>275</v>
      </c>
      <c r="E41" s="171"/>
      <c r="F41" s="171">
        <v>8</v>
      </c>
      <c r="G41" s="165">
        <v>8</v>
      </c>
      <c r="H41" s="170" t="s">
        <v>405</v>
      </c>
    </row>
    <row r="42" spans="1:8" ht="32.450000000000003" customHeight="1" x14ac:dyDescent="0.25">
      <c r="A42" s="168"/>
      <c r="B42" s="235"/>
      <c r="C42" s="169">
        <v>110800</v>
      </c>
      <c r="D42" s="170" t="s">
        <v>276</v>
      </c>
      <c r="E42" s="171"/>
      <c r="F42" s="171">
        <v>15</v>
      </c>
      <c r="G42" s="165">
        <v>15</v>
      </c>
      <c r="H42" s="170" t="s">
        <v>405</v>
      </c>
    </row>
    <row r="43" spans="1:8" ht="34.15" customHeight="1" x14ac:dyDescent="0.25">
      <c r="A43" s="168"/>
      <c r="B43" s="168"/>
      <c r="C43" s="169">
        <v>110900</v>
      </c>
      <c r="D43" s="170" t="s">
        <v>108</v>
      </c>
      <c r="E43" s="171"/>
      <c r="F43" s="171">
        <v>9</v>
      </c>
      <c r="G43" s="165">
        <v>9</v>
      </c>
      <c r="H43" s="170" t="s">
        <v>405</v>
      </c>
    </row>
    <row r="44" spans="1:8" ht="31.9" customHeight="1" x14ac:dyDescent="0.25">
      <c r="A44" s="168"/>
      <c r="B44" s="168"/>
      <c r="C44" s="169">
        <v>111100</v>
      </c>
      <c r="D44" s="170" t="s">
        <v>107</v>
      </c>
      <c r="E44" s="171"/>
      <c r="F44" s="171">
        <v>11</v>
      </c>
      <c r="G44" s="165">
        <v>11</v>
      </c>
      <c r="H44" s="170" t="s">
        <v>405</v>
      </c>
    </row>
    <row r="45" spans="1:8" ht="26.45" customHeight="1" x14ac:dyDescent="0.25">
      <c r="A45" s="168"/>
      <c r="B45" s="168"/>
      <c r="C45" s="169">
        <v>111201</v>
      </c>
      <c r="D45" s="170" t="s">
        <v>277</v>
      </c>
      <c r="E45" s="171">
        <v>14</v>
      </c>
      <c r="F45" s="171"/>
      <c r="G45" s="165">
        <v>14</v>
      </c>
      <c r="H45" s="170" t="s">
        <v>405</v>
      </c>
    </row>
    <row r="46" spans="1:8" ht="30.6" customHeight="1" x14ac:dyDescent="0.25">
      <c r="A46" s="173"/>
      <c r="B46" s="173"/>
      <c r="C46" s="169">
        <v>111900</v>
      </c>
      <c r="D46" s="170" t="s">
        <v>278</v>
      </c>
      <c r="E46" s="171"/>
      <c r="F46" s="171">
        <v>11</v>
      </c>
      <c r="G46" s="165">
        <v>11</v>
      </c>
      <c r="H46" s="170" t="s">
        <v>405</v>
      </c>
    </row>
    <row r="47" spans="1:8" ht="28.9" customHeight="1" x14ac:dyDescent="0.25">
      <c r="A47" s="168"/>
      <c r="B47" s="168"/>
      <c r="C47" s="197">
        <v>120000</v>
      </c>
      <c r="D47" s="173" t="s">
        <v>283</v>
      </c>
      <c r="E47" s="172"/>
      <c r="F47" s="172">
        <v>8</v>
      </c>
      <c r="G47" s="198">
        <v>8</v>
      </c>
      <c r="H47" s="173" t="s">
        <v>405</v>
      </c>
    </row>
    <row r="48" spans="1:8" ht="43.9" customHeight="1" x14ac:dyDescent="0.25">
      <c r="A48" s="168"/>
      <c r="B48" s="168"/>
      <c r="C48" s="169">
        <v>250100</v>
      </c>
      <c r="D48" s="170" t="s">
        <v>82</v>
      </c>
      <c r="E48" s="171"/>
      <c r="F48" s="171">
        <v>35</v>
      </c>
      <c r="G48" s="165">
        <v>35</v>
      </c>
      <c r="H48" s="170" t="s">
        <v>406</v>
      </c>
    </row>
    <row r="49" spans="1:8" ht="25.5" x14ac:dyDescent="0.25">
      <c r="A49" s="168"/>
      <c r="B49" s="168"/>
      <c r="C49" s="169">
        <v>260800</v>
      </c>
      <c r="D49" s="170" t="s">
        <v>239</v>
      </c>
      <c r="E49" s="171"/>
      <c r="F49" s="171">
        <v>6</v>
      </c>
      <c r="G49" s="165">
        <v>6</v>
      </c>
      <c r="H49" s="170" t="s">
        <v>405</v>
      </c>
    </row>
    <row r="50" spans="1:8" ht="30.6" customHeight="1" x14ac:dyDescent="0.25">
      <c r="A50" s="173"/>
      <c r="B50" s="173"/>
      <c r="C50" s="169">
        <v>280400</v>
      </c>
      <c r="D50" s="170" t="s">
        <v>279</v>
      </c>
      <c r="E50" s="171"/>
      <c r="F50" s="171">
        <v>7</v>
      </c>
      <c r="G50" s="165">
        <v>7</v>
      </c>
      <c r="H50" s="170" t="s">
        <v>405</v>
      </c>
    </row>
    <row r="51" spans="1:8" ht="35.450000000000003" customHeight="1" x14ac:dyDescent="0.25">
      <c r="A51" s="238"/>
      <c r="B51" s="239"/>
      <c r="C51" s="239"/>
      <c r="D51" s="239"/>
      <c r="E51" s="239"/>
      <c r="F51" s="239"/>
      <c r="G51" s="239"/>
      <c r="H51" s="239"/>
    </row>
    <row r="53" spans="1:8" x14ac:dyDescent="0.25">
      <c r="A53" s="236" t="s">
        <v>408</v>
      </c>
      <c r="B53" s="237"/>
      <c r="C53" s="237"/>
      <c r="D53" s="237"/>
      <c r="E53" s="237"/>
      <c r="F53" s="237"/>
      <c r="G53" s="237"/>
      <c r="H53" s="237"/>
    </row>
    <row r="54" spans="1:8" x14ac:dyDescent="0.25">
      <c r="A54" s="237"/>
      <c r="B54" s="237"/>
      <c r="C54" s="237"/>
      <c r="D54" s="237"/>
      <c r="E54" s="237"/>
      <c r="F54" s="237"/>
      <c r="G54" s="237"/>
      <c r="H54" s="237"/>
    </row>
  </sheetData>
  <mergeCells count="26">
    <mergeCell ref="B33:B42"/>
    <mergeCell ref="A53:H54"/>
    <mergeCell ref="A51:H51"/>
    <mergeCell ref="C24:D24"/>
    <mergeCell ref="C27:D27"/>
    <mergeCell ref="C31:D31"/>
    <mergeCell ref="C6:D6"/>
    <mergeCell ref="C29:D29"/>
    <mergeCell ref="H3:H4"/>
    <mergeCell ref="B6:B16"/>
    <mergeCell ref="B3:B4"/>
    <mergeCell ref="C15:D15"/>
    <mergeCell ref="C17:D17"/>
    <mergeCell ref="C7:D7"/>
    <mergeCell ref="C19:D19"/>
    <mergeCell ref="C21:D21"/>
    <mergeCell ref="C9:D9"/>
    <mergeCell ref="C11:D11"/>
    <mergeCell ref="C13:D13"/>
    <mergeCell ref="A2:H2"/>
    <mergeCell ref="E3:F3"/>
    <mergeCell ref="D3:D4"/>
    <mergeCell ref="C3:C4"/>
    <mergeCell ref="A5:D5"/>
    <mergeCell ref="G3:G4"/>
    <mergeCell ref="A3:A4"/>
  </mergeCells>
  <phoneticPr fontId="8" type="noConversion"/>
  <pageMargins left="0" right="0" top="0.78740157480314965" bottom="0.39370078740157483" header="0.31496062992125984" footer="0.27559055118110237"/>
  <pageSetup paperSize="9" scale="90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6"/>
  <sheetViews>
    <sheetView tabSelected="1" view="pageBreakPreview" zoomScaleNormal="95" zoomScaleSheetLayoutView="100" workbookViewId="0">
      <selection activeCell="D1" sqref="D1"/>
    </sheetView>
  </sheetViews>
  <sheetFormatPr defaultColWidth="9.140625" defaultRowHeight="12.75" x14ac:dyDescent="0.2"/>
  <cols>
    <col min="1" max="1" width="3.85546875" style="3" customWidth="1"/>
    <col min="2" max="2" width="29.85546875" style="3" customWidth="1"/>
    <col min="3" max="3" width="9.7109375" style="93" customWidth="1"/>
    <col min="4" max="4" width="67.5703125" style="3" customWidth="1"/>
    <col min="5" max="6" width="6.5703125" style="118" hidden="1" customWidth="1"/>
    <col min="7" max="7" width="7.140625" style="7" customWidth="1"/>
    <col min="8" max="9" width="5.42578125" style="7" hidden="1" customWidth="1"/>
    <col min="10" max="10" width="57.7109375" style="180" customWidth="1"/>
    <col min="11" max="12" width="9.140625" style="3" hidden="1" customWidth="1"/>
    <col min="13" max="13" width="0" style="3" hidden="1" customWidth="1"/>
    <col min="14" max="14" width="9.140625" style="3" hidden="1" customWidth="1"/>
    <col min="15" max="16384" width="9.140625" style="3"/>
  </cols>
  <sheetData>
    <row r="1" spans="1:11" ht="79.150000000000006" customHeight="1" x14ac:dyDescent="0.25">
      <c r="B1" s="1"/>
      <c r="C1" s="1"/>
      <c r="D1"/>
      <c r="E1" s="1"/>
      <c r="F1" s="1"/>
      <c r="G1" s="1"/>
      <c r="H1" s="1"/>
      <c r="I1" s="1"/>
      <c r="J1" s="144" t="s">
        <v>504</v>
      </c>
    </row>
    <row r="2" spans="1:11" s="1" customFormat="1" ht="41.45" customHeight="1" x14ac:dyDescent="0.25">
      <c r="A2" s="287" t="s">
        <v>474</v>
      </c>
      <c r="B2" s="288"/>
      <c r="C2" s="288"/>
      <c r="D2" s="288"/>
      <c r="E2" s="288"/>
      <c r="F2" s="288"/>
      <c r="G2" s="288"/>
      <c r="H2" s="288"/>
      <c r="I2" s="288"/>
      <c r="J2" s="288"/>
    </row>
    <row r="3" spans="1:11" ht="12.75" hidden="1" customHeight="1" x14ac:dyDescent="0.2">
      <c r="A3" s="176"/>
      <c r="B3" s="176"/>
      <c r="C3" s="177"/>
      <c r="D3" s="176"/>
      <c r="E3" s="244" t="s">
        <v>1</v>
      </c>
      <c r="F3" s="244"/>
      <c r="G3" s="244"/>
      <c r="H3" s="291" t="s">
        <v>8</v>
      </c>
      <c r="I3" s="291" t="s">
        <v>34</v>
      </c>
      <c r="J3" s="176"/>
    </row>
    <row r="4" spans="1:11" ht="67.900000000000006" customHeight="1" x14ac:dyDescent="0.2">
      <c r="A4" s="244" t="s">
        <v>398</v>
      </c>
      <c r="B4" s="244" t="s">
        <v>32</v>
      </c>
      <c r="C4" s="245" t="s">
        <v>33</v>
      </c>
      <c r="D4" s="244" t="s">
        <v>0</v>
      </c>
      <c r="E4" s="293" t="s">
        <v>331</v>
      </c>
      <c r="F4" s="293"/>
      <c r="G4" s="289" t="s">
        <v>409</v>
      </c>
      <c r="H4" s="291"/>
      <c r="I4" s="291"/>
      <c r="J4" s="244" t="s">
        <v>2</v>
      </c>
    </row>
    <row r="5" spans="1:11" ht="68.25" hidden="1" customHeight="1" x14ac:dyDescent="0.2">
      <c r="A5" s="244"/>
      <c r="B5" s="244"/>
      <c r="C5" s="245"/>
      <c r="D5" s="244"/>
      <c r="E5" s="178" t="s">
        <v>3</v>
      </c>
      <c r="F5" s="178" t="s">
        <v>4</v>
      </c>
      <c r="G5" s="290"/>
      <c r="H5" s="291"/>
      <c r="I5" s="291"/>
      <c r="J5" s="244"/>
    </row>
    <row r="6" spans="1:11" s="24" customFormat="1" x14ac:dyDescent="0.2">
      <c r="A6" s="5"/>
      <c r="B6" s="292" t="s">
        <v>170</v>
      </c>
      <c r="C6" s="292"/>
      <c r="D6" s="292"/>
      <c r="E6" s="102">
        <f>E7+E10+E301</f>
        <v>554</v>
      </c>
      <c r="F6" s="102">
        <f>F7+F10+F301</f>
        <v>150</v>
      </c>
      <c r="G6" s="101">
        <v>708</v>
      </c>
      <c r="H6" s="5">
        <f>H7+H10+H301</f>
        <v>889</v>
      </c>
      <c r="I6" s="5">
        <f>G6-H6</f>
        <v>-181</v>
      </c>
      <c r="J6" s="132"/>
    </row>
    <row r="7" spans="1:11" s="24" customFormat="1" x14ac:dyDescent="0.2">
      <c r="A7" s="5"/>
      <c r="B7" s="292" t="s">
        <v>164</v>
      </c>
      <c r="C7" s="292"/>
      <c r="D7" s="292"/>
      <c r="E7" s="102">
        <f>E8+E9</f>
        <v>30</v>
      </c>
      <c r="F7" s="102">
        <f>F8+F9</f>
        <v>0</v>
      </c>
      <c r="G7" s="5">
        <f>E7+F7</f>
        <v>30</v>
      </c>
      <c r="H7" s="5">
        <f>H8+H9</f>
        <v>30</v>
      </c>
      <c r="I7" s="5">
        <f>G7-H7</f>
        <v>0</v>
      </c>
      <c r="J7" s="5"/>
    </row>
    <row r="8" spans="1:11" s="24" customFormat="1" x14ac:dyDescent="0.2">
      <c r="A8" s="6"/>
      <c r="B8" s="28" t="s">
        <v>145</v>
      </c>
      <c r="C8" s="30"/>
      <c r="D8" s="6"/>
      <c r="E8" s="103">
        <v>15</v>
      </c>
      <c r="F8" s="103"/>
      <c r="G8" s="6">
        <f>E8+F8</f>
        <v>15</v>
      </c>
      <c r="H8" s="6">
        <v>15</v>
      </c>
      <c r="I8" s="6"/>
      <c r="J8" s="6"/>
    </row>
    <row r="9" spans="1:11" s="24" customFormat="1" x14ac:dyDescent="0.2">
      <c r="A9" s="6"/>
      <c r="B9" s="28" t="s">
        <v>165</v>
      </c>
      <c r="C9" s="30"/>
      <c r="D9" s="6"/>
      <c r="E9" s="103">
        <v>15</v>
      </c>
      <c r="F9" s="103"/>
      <c r="G9" s="6">
        <f>E9+F9</f>
        <v>15</v>
      </c>
      <c r="H9" s="6">
        <v>15</v>
      </c>
      <c r="I9" s="6"/>
      <c r="J9" s="6"/>
    </row>
    <row r="10" spans="1:11" x14ac:dyDescent="0.2">
      <c r="A10" s="5"/>
      <c r="B10" s="292" t="s">
        <v>141</v>
      </c>
      <c r="C10" s="292"/>
      <c r="D10" s="292"/>
      <c r="E10" s="102">
        <f>E11+E14+E17+E19+E21+E25+E29+E36+E40+E42+E45+E49+E53+E58+E61+E67+E69+E74+E78+E84+E90+E93+E100+E106+E111+E118+E128+E135+E137+E140+E144+E148+E156+E162+E164+E166+E168+E173+E175+E182+E195+E199+E204+E206+E208+E213+E219+E222+E224+E226+E231+E243+E248+E259+E262+E267+E275+E278+E280+E282+E284+E286+E288+E290+E293+E295+E72+E297</f>
        <v>414</v>
      </c>
      <c r="F10" s="102">
        <f>F11+F14+F17+F19+F21+F25+F29+F36+F40+F42+F45+F49+F53+F58+F61+F67+F69+F74+F78+F84+F90+F93+F100+F106+F111+F118+F128+F135+F137+F140+F144+F148+F156+F162+F164+F166+F168+F173+F175+F182+F195+F199+F204+F206+F208+F213+F219+F222+F224+F226+F231+F243+F248+F259+F262+F267+F275+F278+F280+F282+F284+F286+F288+F290+F293+F295+F72+F297+F179+F299</f>
        <v>150</v>
      </c>
      <c r="G10" s="119">
        <v>568</v>
      </c>
      <c r="H10" s="5">
        <v>686</v>
      </c>
      <c r="I10" s="5">
        <f>G10-H10</f>
        <v>-118</v>
      </c>
      <c r="J10" s="126"/>
      <c r="K10" s="124"/>
    </row>
    <row r="11" spans="1:11" hidden="1" x14ac:dyDescent="0.2">
      <c r="A11" s="276">
        <v>1</v>
      </c>
      <c r="B11" s="263" t="s">
        <v>35</v>
      </c>
      <c r="C11" s="25"/>
      <c r="D11" s="26" t="s">
        <v>433</v>
      </c>
      <c r="E11" s="102">
        <f>E12+E13</f>
        <v>0</v>
      </c>
      <c r="F11" s="102">
        <f>F12+F13</f>
        <v>0</v>
      </c>
      <c r="G11" s="5">
        <f>G12+G13</f>
        <v>0</v>
      </c>
      <c r="H11" s="5">
        <f>H12+H13</f>
        <v>5</v>
      </c>
      <c r="I11" s="5">
        <f>G11-H11</f>
        <v>-5</v>
      </c>
      <c r="J11" s="27">
        <f>G11+G14+G17+G19+G21+G25+G29+G36+G40+G45+G42+G49+G53+G58+G61+G67+G69</f>
        <v>97</v>
      </c>
    </row>
    <row r="12" spans="1:11" s="1" customFormat="1" hidden="1" x14ac:dyDescent="0.25">
      <c r="A12" s="276"/>
      <c r="B12" s="263"/>
      <c r="C12" s="275" t="s">
        <v>23</v>
      </c>
      <c r="D12" s="28" t="s">
        <v>36</v>
      </c>
      <c r="E12" s="103"/>
      <c r="F12" s="104"/>
      <c r="G12" s="16">
        <f>E12+F12</f>
        <v>0</v>
      </c>
      <c r="H12" s="29">
        <v>1</v>
      </c>
      <c r="I12" s="5">
        <f t="shared" ref="I12:I66" si="0">G12-H12</f>
        <v>-1</v>
      </c>
      <c r="J12" s="131" t="s">
        <v>404</v>
      </c>
    </row>
    <row r="13" spans="1:11" s="1" customFormat="1" hidden="1" x14ac:dyDescent="0.25">
      <c r="A13" s="276"/>
      <c r="B13" s="263"/>
      <c r="C13" s="263"/>
      <c r="D13" s="28" t="s">
        <v>24</v>
      </c>
      <c r="E13" s="103"/>
      <c r="F13" s="104"/>
      <c r="G13" s="16">
        <f>E13+F13</f>
        <v>0</v>
      </c>
      <c r="H13" s="29">
        <v>4</v>
      </c>
      <c r="I13" s="5">
        <f t="shared" si="0"/>
        <v>-4</v>
      </c>
      <c r="J13" s="131" t="s">
        <v>404</v>
      </c>
    </row>
    <row r="14" spans="1:11" s="1" customFormat="1" x14ac:dyDescent="0.25">
      <c r="A14" s="276">
        <v>1</v>
      </c>
      <c r="B14" s="263" t="s">
        <v>410</v>
      </c>
      <c r="C14" s="26"/>
      <c r="D14" s="26" t="s">
        <v>433</v>
      </c>
      <c r="E14" s="102">
        <f>E15+E16</f>
        <v>7</v>
      </c>
      <c r="F14" s="102">
        <f>F15+F16</f>
        <v>0</v>
      </c>
      <c r="G14" s="5">
        <f>G15+G16</f>
        <v>7</v>
      </c>
      <c r="H14" s="5">
        <f>H15+H16</f>
        <v>6</v>
      </c>
      <c r="I14" s="5">
        <f t="shared" si="0"/>
        <v>1</v>
      </c>
      <c r="J14" s="26"/>
    </row>
    <row r="15" spans="1:11" s="1" customFormat="1" x14ac:dyDescent="0.25">
      <c r="A15" s="276"/>
      <c r="B15" s="263"/>
      <c r="C15" s="30" t="s">
        <v>23</v>
      </c>
      <c r="D15" s="28" t="s">
        <v>24</v>
      </c>
      <c r="E15" s="103">
        <v>2</v>
      </c>
      <c r="F15" s="104"/>
      <c r="G15" s="16">
        <f>E15+F15</f>
        <v>2</v>
      </c>
      <c r="H15" s="29">
        <v>3</v>
      </c>
      <c r="I15" s="5">
        <f t="shared" si="0"/>
        <v>-1</v>
      </c>
      <c r="J15" s="131" t="s">
        <v>404</v>
      </c>
    </row>
    <row r="16" spans="1:11" s="1" customFormat="1" x14ac:dyDescent="0.25">
      <c r="A16" s="276"/>
      <c r="B16" s="263"/>
      <c r="C16" s="30" t="s">
        <v>6</v>
      </c>
      <c r="D16" s="28" t="s">
        <v>7</v>
      </c>
      <c r="E16" s="103">
        <v>5</v>
      </c>
      <c r="F16" s="104"/>
      <c r="G16" s="16">
        <f>E16+F16</f>
        <v>5</v>
      </c>
      <c r="H16" s="29">
        <v>3</v>
      </c>
      <c r="I16" s="5">
        <f t="shared" si="0"/>
        <v>2</v>
      </c>
      <c r="J16" s="131" t="s">
        <v>404</v>
      </c>
    </row>
    <row r="17" spans="1:10" s="1" customFormat="1" x14ac:dyDescent="0.25">
      <c r="A17" s="276">
        <v>2</v>
      </c>
      <c r="B17" s="263" t="s">
        <v>325</v>
      </c>
      <c r="C17" s="25"/>
      <c r="D17" s="26" t="s">
        <v>433</v>
      </c>
      <c r="E17" s="102">
        <f>E18</f>
        <v>2</v>
      </c>
      <c r="F17" s="102">
        <f>F18</f>
        <v>0</v>
      </c>
      <c r="G17" s="5">
        <f>G18</f>
        <v>2</v>
      </c>
      <c r="H17" s="5">
        <f>H18</f>
        <v>0</v>
      </c>
      <c r="I17" s="5">
        <f t="shared" si="0"/>
        <v>2</v>
      </c>
      <c r="J17" s="26"/>
    </row>
    <row r="18" spans="1:10" s="1" customFormat="1" ht="26.25" customHeight="1" x14ac:dyDescent="0.25">
      <c r="A18" s="276"/>
      <c r="B18" s="263"/>
      <c r="C18" s="30" t="s">
        <v>37</v>
      </c>
      <c r="D18" s="28" t="s">
        <v>38</v>
      </c>
      <c r="E18" s="103">
        <v>2</v>
      </c>
      <c r="F18" s="104"/>
      <c r="G18" s="16">
        <f>E18+F18</f>
        <v>2</v>
      </c>
      <c r="H18" s="29">
        <v>0</v>
      </c>
      <c r="I18" s="5">
        <f t="shared" si="0"/>
        <v>2</v>
      </c>
      <c r="J18" s="131" t="s">
        <v>39</v>
      </c>
    </row>
    <row r="19" spans="1:10" s="1" customFormat="1" x14ac:dyDescent="0.25">
      <c r="A19" s="276">
        <v>3</v>
      </c>
      <c r="B19" s="263" t="s">
        <v>377</v>
      </c>
      <c r="C19" s="25"/>
      <c r="D19" s="26" t="s">
        <v>433</v>
      </c>
      <c r="E19" s="102">
        <f>E20</f>
        <v>3</v>
      </c>
      <c r="F19" s="102">
        <f>F20</f>
        <v>0</v>
      </c>
      <c r="G19" s="5">
        <f>G20</f>
        <v>3</v>
      </c>
      <c r="H19" s="5" t="e">
        <f>H20+#REF!+#REF!</f>
        <v>#REF!</v>
      </c>
      <c r="I19" s="5" t="e">
        <f t="shared" si="0"/>
        <v>#REF!</v>
      </c>
      <c r="J19" s="31"/>
    </row>
    <row r="20" spans="1:10" s="1" customFormat="1" x14ac:dyDescent="0.25">
      <c r="A20" s="276"/>
      <c r="B20" s="263"/>
      <c r="C20" s="30" t="s">
        <v>378</v>
      </c>
      <c r="D20" s="28" t="s">
        <v>475</v>
      </c>
      <c r="E20" s="103">
        <v>3</v>
      </c>
      <c r="F20" s="104"/>
      <c r="G20" s="16">
        <f>E20+F20</f>
        <v>3</v>
      </c>
      <c r="H20" s="29">
        <v>0</v>
      </c>
      <c r="I20" s="5">
        <f t="shared" si="0"/>
        <v>3</v>
      </c>
      <c r="J20" s="90" t="s">
        <v>402</v>
      </c>
    </row>
    <row r="21" spans="1:10" s="1" customFormat="1" x14ac:dyDescent="0.25">
      <c r="A21" s="276">
        <v>4</v>
      </c>
      <c r="B21" s="263" t="s">
        <v>40</v>
      </c>
      <c r="C21" s="25"/>
      <c r="D21" s="26" t="s">
        <v>433</v>
      </c>
      <c r="E21" s="102">
        <f>E22+E23+E24</f>
        <v>21</v>
      </c>
      <c r="F21" s="102">
        <f>F22+F23+F24</f>
        <v>0</v>
      </c>
      <c r="G21" s="5">
        <f>G22+G23+G24</f>
        <v>21</v>
      </c>
      <c r="H21" s="5">
        <f>H22+H23+H24</f>
        <v>14</v>
      </c>
      <c r="I21" s="5">
        <f t="shared" si="0"/>
        <v>7</v>
      </c>
      <c r="J21" s="31"/>
    </row>
    <row r="22" spans="1:10" s="1" customFormat="1" x14ac:dyDescent="0.25">
      <c r="A22" s="276"/>
      <c r="B22" s="263"/>
      <c r="C22" s="30" t="s">
        <v>41</v>
      </c>
      <c r="D22" s="28" t="s">
        <v>42</v>
      </c>
      <c r="E22" s="103">
        <v>15</v>
      </c>
      <c r="F22" s="103"/>
      <c r="G22" s="16">
        <f>E22+F22</f>
        <v>15</v>
      </c>
      <c r="H22" s="29">
        <v>13</v>
      </c>
      <c r="I22" s="5">
        <f t="shared" si="0"/>
        <v>2</v>
      </c>
      <c r="J22" s="281" t="s">
        <v>43</v>
      </c>
    </row>
    <row r="23" spans="1:10" s="1" customFormat="1" x14ac:dyDescent="0.25">
      <c r="A23" s="276"/>
      <c r="B23" s="263"/>
      <c r="C23" s="30" t="s">
        <v>171</v>
      </c>
      <c r="D23" s="28" t="s">
        <v>172</v>
      </c>
      <c r="E23" s="103">
        <v>5</v>
      </c>
      <c r="F23" s="103"/>
      <c r="G23" s="16">
        <f t="shared" ref="G23:G28" si="1">E23+F23</f>
        <v>5</v>
      </c>
      <c r="H23" s="29">
        <v>0</v>
      </c>
      <c r="I23" s="5">
        <f t="shared" si="0"/>
        <v>5</v>
      </c>
      <c r="J23" s="281"/>
    </row>
    <row r="24" spans="1:10" s="1" customFormat="1" x14ac:dyDescent="0.25">
      <c r="A24" s="276"/>
      <c r="B24" s="263"/>
      <c r="C24" s="30" t="s">
        <v>173</v>
      </c>
      <c r="D24" s="28" t="s">
        <v>44</v>
      </c>
      <c r="E24" s="103">
        <v>1</v>
      </c>
      <c r="F24" s="103"/>
      <c r="G24" s="16">
        <f t="shared" si="1"/>
        <v>1</v>
      </c>
      <c r="H24" s="29">
        <v>1</v>
      </c>
      <c r="I24" s="5">
        <f t="shared" si="0"/>
        <v>0</v>
      </c>
      <c r="J24" s="281"/>
    </row>
    <row r="25" spans="1:10" s="1" customFormat="1" x14ac:dyDescent="0.25">
      <c r="A25" s="276">
        <v>5</v>
      </c>
      <c r="B25" s="263" t="s">
        <v>45</v>
      </c>
      <c r="C25" s="25"/>
      <c r="D25" s="26" t="s">
        <v>433</v>
      </c>
      <c r="E25" s="102">
        <f>E26+E27+E28</f>
        <v>9</v>
      </c>
      <c r="F25" s="102">
        <f>F26+F27+F28</f>
        <v>0</v>
      </c>
      <c r="G25" s="5">
        <f>G26+G27+G28</f>
        <v>9</v>
      </c>
      <c r="H25" s="5">
        <f>H26+H27+H28</f>
        <v>0</v>
      </c>
      <c r="I25" s="5">
        <f t="shared" si="0"/>
        <v>9</v>
      </c>
      <c r="J25" s="32"/>
    </row>
    <row r="26" spans="1:10" s="1" customFormat="1" x14ac:dyDescent="0.25">
      <c r="A26" s="276"/>
      <c r="B26" s="263"/>
      <c r="C26" s="30" t="s">
        <v>379</v>
      </c>
      <c r="D26" s="28" t="s">
        <v>279</v>
      </c>
      <c r="E26" s="103">
        <v>1</v>
      </c>
      <c r="F26" s="104"/>
      <c r="G26" s="16">
        <f>E26+F26</f>
        <v>1</v>
      </c>
      <c r="H26" s="29">
        <v>0</v>
      </c>
      <c r="I26" s="5">
        <f t="shared" si="0"/>
        <v>1</v>
      </c>
      <c r="J26" s="281" t="s">
        <v>400</v>
      </c>
    </row>
    <row r="27" spans="1:10" s="1" customFormat="1" ht="21" customHeight="1" x14ac:dyDescent="0.25">
      <c r="A27" s="276"/>
      <c r="B27" s="263"/>
      <c r="C27" s="30" t="s">
        <v>380</v>
      </c>
      <c r="D27" s="28" t="s">
        <v>381</v>
      </c>
      <c r="E27" s="103">
        <v>7</v>
      </c>
      <c r="F27" s="104"/>
      <c r="G27" s="16">
        <f t="shared" si="1"/>
        <v>7</v>
      </c>
      <c r="H27" s="29">
        <v>0</v>
      </c>
      <c r="I27" s="5">
        <f t="shared" si="0"/>
        <v>7</v>
      </c>
      <c r="J27" s="281"/>
    </row>
    <row r="28" spans="1:10" s="1" customFormat="1" ht="25.5" x14ac:dyDescent="0.25">
      <c r="A28" s="276"/>
      <c r="B28" s="263"/>
      <c r="C28" s="30" t="s">
        <v>382</v>
      </c>
      <c r="D28" s="28" t="s">
        <v>476</v>
      </c>
      <c r="E28" s="103">
        <v>1</v>
      </c>
      <c r="F28" s="104"/>
      <c r="G28" s="16">
        <f t="shared" si="1"/>
        <v>1</v>
      </c>
      <c r="H28" s="29">
        <v>0</v>
      </c>
      <c r="I28" s="5">
        <f t="shared" si="0"/>
        <v>1</v>
      </c>
      <c r="J28" s="281"/>
    </row>
    <row r="29" spans="1:10" s="1" customFormat="1" ht="23.45" customHeight="1" x14ac:dyDescent="0.25">
      <c r="A29" s="276">
        <v>6</v>
      </c>
      <c r="B29" s="263" t="s">
        <v>46</v>
      </c>
      <c r="C29" s="25"/>
      <c r="D29" s="26" t="s">
        <v>433</v>
      </c>
      <c r="E29" s="102">
        <f>E30+E31+E32+E34+E33+E35</f>
        <v>0</v>
      </c>
      <c r="F29" s="102">
        <f>F30+F31+F32+F34+F33+F35</f>
        <v>10</v>
      </c>
      <c r="G29" s="5">
        <f t="shared" ref="G29:G36" si="2">E29+F29</f>
        <v>10</v>
      </c>
      <c r="H29" s="5">
        <f>H30+H31+H32+H34+H33+H35</f>
        <v>6</v>
      </c>
      <c r="I29" s="5">
        <f t="shared" si="0"/>
        <v>4</v>
      </c>
      <c r="J29" s="32"/>
    </row>
    <row r="30" spans="1:10" s="1" customFormat="1" ht="25.5" x14ac:dyDescent="0.25">
      <c r="A30" s="276"/>
      <c r="B30" s="263"/>
      <c r="C30" s="30" t="s">
        <v>47</v>
      </c>
      <c r="D30" s="28" t="s">
        <v>434</v>
      </c>
      <c r="E30" s="103"/>
      <c r="F30" s="103">
        <v>2</v>
      </c>
      <c r="G30" s="16">
        <f t="shared" si="2"/>
        <v>2</v>
      </c>
      <c r="H30" s="29">
        <v>2</v>
      </c>
      <c r="I30" s="5">
        <f t="shared" si="0"/>
        <v>0</v>
      </c>
      <c r="J30" s="278" t="s">
        <v>405</v>
      </c>
    </row>
    <row r="31" spans="1:10" s="1" customFormat="1" ht="25.5" x14ac:dyDescent="0.25">
      <c r="A31" s="276"/>
      <c r="B31" s="263"/>
      <c r="C31" s="30" t="s">
        <v>47</v>
      </c>
      <c r="D31" s="28" t="s">
        <v>435</v>
      </c>
      <c r="E31" s="103"/>
      <c r="F31" s="103">
        <v>2</v>
      </c>
      <c r="G31" s="16">
        <f t="shared" si="2"/>
        <v>2</v>
      </c>
      <c r="H31" s="29">
        <v>1</v>
      </c>
      <c r="I31" s="5">
        <f t="shared" si="0"/>
        <v>1</v>
      </c>
      <c r="J31" s="281"/>
    </row>
    <row r="32" spans="1:10" s="1" customFormat="1" ht="25.15" customHeight="1" x14ac:dyDescent="0.25">
      <c r="A32" s="276"/>
      <c r="B32" s="263"/>
      <c r="C32" s="30" t="s">
        <v>48</v>
      </c>
      <c r="D32" s="28" t="s">
        <v>49</v>
      </c>
      <c r="E32" s="103"/>
      <c r="F32" s="103">
        <v>2</v>
      </c>
      <c r="G32" s="16">
        <f t="shared" si="2"/>
        <v>2</v>
      </c>
      <c r="H32" s="29">
        <v>0</v>
      </c>
      <c r="I32" s="5">
        <f t="shared" si="0"/>
        <v>2</v>
      </c>
      <c r="J32" s="281"/>
    </row>
    <row r="33" spans="1:10" s="1" customFormat="1" ht="21" customHeight="1" x14ac:dyDescent="0.25">
      <c r="A33" s="276"/>
      <c r="B33" s="263"/>
      <c r="C33" s="30" t="s">
        <v>50</v>
      </c>
      <c r="D33" s="28" t="s">
        <v>441</v>
      </c>
      <c r="E33" s="103"/>
      <c r="F33" s="103">
        <v>1</v>
      </c>
      <c r="G33" s="16">
        <f t="shared" si="2"/>
        <v>1</v>
      </c>
      <c r="H33" s="29">
        <v>1</v>
      </c>
      <c r="I33" s="5">
        <f t="shared" si="0"/>
        <v>0</v>
      </c>
      <c r="J33" s="281"/>
    </row>
    <row r="34" spans="1:10" s="1" customFormat="1" ht="27.6" customHeight="1" x14ac:dyDescent="0.25">
      <c r="A34" s="276"/>
      <c r="B34" s="263"/>
      <c r="C34" s="30" t="s">
        <v>52</v>
      </c>
      <c r="D34" s="28" t="s">
        <v>53</v>
      </c>
      <c r="E34" s="103"/>
      <c r="F34" s="103">
        <v>2</v>
      </c>
      <c r="G34" s="16">
        <f t="shared" si="2"/>
        <v>2</v>
      </c>
      <c r="H34" s="29">
        <v>2</v>
      </c>
      <c r="I34" s="5">
        <f t="shared" si="0"/>
        <v>0</v>
      </c>
      <c r="J34" s="281"/>
    </row>
    <row r="35" spans="1:10" s="1" customFormat="1" ht="21" customHeight="1" x14ac:dyDescent="0.25">
      <c r="A35" s="276"/>
      <c r="B35" s="263"/>
      <c r="C35" s="30" t="s">
        <v>54</v>
      </c>
      <c r="D35" s="28" t="s">
        <v>55</v>
      </c>
      <c r="E35" s="103"/>
      <c r="F35" s="103">
        <v>1</v>
      </c>
      <c r="G35" s="16">
        <f t="shared" si="2"/>
        <v>1</v>
      </c>
      <c r="H35" s="29">
        <v>0</v>
      </c>
      <c r="I35" s="5">
        <f t="shared" si="0"/>
        <v>1</v>
      </c>
      <c r="J35" s="281"/>
    </row>
    <row r="36" spans="1:10" s="1" customFormat="1" x14ac:dyDescent="0.25">
      <c r="A36" s="251">
        <v>7</v>
      </c>
      <c r="B36" s="253" t="s">
        <v>56</v>
      </c>
      <c r="C36" s="25"/>
      <c r="D36" s="26" t="s">
        <v>433</v>
      </c>
      <c r="E36" s="102">
        <f>E39</f>
        <v>0</v>
      </c>
      <c r="F36" s="102">
        <f>F39+F37+F38</f>
        <v>3</v>
      </c>
      <c r="G36" s="5">
        <f t="shared" si="2"/>
        <v>3</v>
      </c>
      <c r="H36" s="5" t="e">
        <f>#REF!+H39</f>
        <v>#REF!</v>
      </c>
      <c r="I36" s="5" t="e">
        <f t="shared" si="0"/>
        <v>#REF!</v>
      </c>
      <c r="J36" s="32"/>
    </row>
    <row r="37" spans="1:10" s="1" customFormat="1" x14ac:dyDescent="0.25">
      <c r="A37" s="252"/>
      <c r="B37" s="254"/>
      <c r="C37" s="30" t="s">
        <v>180</v>
      </c>
      <c r="D37" s="28" t="s">
        <v>181</v>
      </c>
      <c r="E37" s="103"/>
      <c r="F37" s="103">
        <v>1</v>
      </c>
      <c r="G37" s="16">
        <f t="shared" ref="G37:G66" si="3">E37+F37</f>
        <v>1</v>
      </c>
      <c r="H37" s="29"/>
      <c r="I37" s="5"/>
      <c r="J37" s="284"/>
    </row>
    <row r="38" spans="1:10" s="1" customFormat="1" ht="25.5" x14ac:dyDescent="0.25">
      <c r="A38" s="252"/>
      <c r="B38" s="254"/>
      <c r="C38" s="30" t="s">
        <v>57</v>
      </c>
      <c r="D38" s="28" t="s">
        <v>442</v>
      </c>
      <c r="E38" s="103"/>
      <c r="F38" s="103">
        <v>1</v>
      </c>
      <c r="G38" s="16">
        <f>E38+F38</f>
        <v>1</v>
      </c>
      <c r="H38" s="29"/>
      <c r="I38" s="5"/>
      <c r="J38" s="284"/>
    </row>
    <row r="39" spans="1:10" s="1" customFormat="1" x14ac:dyDescent="0.25">
      <c r="A39" s="264"/>
      <c r="B39" s="255"/>
      <c r="C39" s="30" t="s">
        <v>58</v>
      </c>
      <c r="D39" s="28" t="s">
        <v>59</v>
      </c>
      <c r="E39" s="103"/>
      <c r="F39" s="103">
        <v>1</v>
      </c>
      <c r="G39" s="16">
        <f t="shared" si="3"/>
        <v>1</v>
      </c>
      <c r="H39" s="29">
        <v>1</v>
      </c>
      <c r="I39" s="5">
        <f t="shared" si="0"/>
        <v>0</v>
      </c>
      <c r="J39" s="285"/>
    </row>
    <row r="40" spans="1:10" s="1" customFormat="1" x14ac:dyDescent="0.25">
      <c r="A40" s="251">
        <v>8</v>
      </c>
      <c r="B40" s="253" t="s">
        <v>477</v>
      </c>
      <c r="C40" s="25"/>
      <c r="D40" s="26" t="s">
        <v>433</v>
      </c>
      <c r="E40" s="102">
        <f>E41</f>
        <v>1</v>
      </c>
      <c r="F40" s="102">
        <f>F41</f>
        <v>0</v>
      </c>
      <c r="G40" s="5">
        <f>E40+F40</f>
        <v>1</v>
      </c>
      <c r="H40" s="5">
        <f>H41+H42+H43+H44</f>
        <v>1</v>
      </c>
      <c r="I40" s="5">
        <f t="shared" si="0"/>
        <v>0</v>
      </c>
      <c r="J40" s="33"/>
    </row>
    <row r="41" spans="1:10" s="1" customFormat="1" ht="36.6" customHeight="1" x14ac:dyDescent="0.25">
      <c r="A41" s="264"/>
      <c r="B41" s="255"/>
      <c r="C41" s="30" t="s">
        <v>57</v>
      </c>
      <c r="D41" s="28" t="s">
        <v>60</v>
      </c>
      <c r="E41" s="103">
        <v>1</v>
      </c>
      <c r="F41" s="104"/>
      <c r="G41" s="16">
        <f>E41+F41</f>
        <v>1</v>
      </c>
      <c r="H41" s="29">
        <v>0</v>
      </c>
      <c r="I41" s="5">
        <f t="shared" si="0"/>
        <v>1</v>
      </c>
      <c r="J41" s="33" t="s">
        <v>403</v>
      </c>
    </row>
    <row r="42" spans="1:10" s="2" customFormat="1" x14ac:dyDescent="0.25">
      <c r="A42" s="251">
        <v>9</v>
      </c>
      <c r="B42" s="253" t="s">
        <v>61</v>
      </c>
      <c r="C42" s="25"/>
      <c r="D42" s="26" t="s">
        <v>433</v>
      </c>
      <c r="E42" s="102">
        <f>E43+E44</f>
        <v>2</v>
      </c>
      <c r="F42" s="102">
        <f>F43+F44</f>
        <v>0</v>
      </c>
      <c r="G42" s="5">
        <f t="shared" si="3"/>
        <v>2</v>
      </c>
      <c r="H42" s="18"/>
      <c r="I42" s="5">
        <f t="shared" si="0"/>
        <v>2</v>
      </c>
      <c r="J42" s="32"/>
    </row>
    <row r="43" spans="1:10" s="1" customFormat="1" x14ac:dyDescent="0.25">
      <c r="A43" s="252"/>
      <c r="B43" s="254"/>
      <c r="C43" s="30" t="s">
        <v>62</v>
      </c>
      <c r="D43" s="28" t="s">
        <v>326</v>
      </c>
      <c r="E43" s="103">
        <v>1</v>
      </c>
      <c r="F43" s="104"/>
      <c r="G43" s="16">
        <f>E43+F43</f>
        <v>1</v>
      </c>
      <c r="H43" s="29">
        <v>1</v>
      </c>
      <c r="I43" s="5">
        <f t="shared" si="0"/>
        <v>0</v>
      </c>
      <c r="J43" s="278" t="s">
        <v>403</v>
      </c>
    </row>
    <row r="44" spans="1:10" s="1" customFormat="1" x14ac:dyDescent="0.25">
      <c r="A44" s="264"/>
      <c r="B44" s="255"/>
      <c r="C44" s="30" t="s">
        <v>63</v>
      </c>
      <c r="D44" s="28" t="s">
        <v>64</v>
      </c>
      <c r="E44" s="103">
        <v>1</v>
      </c>
      <c r="F44" s="104"/>
      <c r="G44" s="16">
        <f t="shared" si="3"/>
        <v>1</v>
      </c>
      <c r="H44" s="29">
        <v>0</v>
      </c>
      <c r="I44" s="5">
        <f t="shared" si="0"/>
        <v>1</v>
      </c>
      <c r="J44" s="281"/>
    </row>
    <row r="45" spans="1:10" s="1" customFormat="1" x14ac:dyDescent="0.25">
      <c r="A45" s="251">
        <v>10</v>
      </c>
      <c r="B45" s="253" t="s">
        <v>65</v>
      </c>
      <c r="C45" s="25"/>
      <c r="D45" s="26" t="s">
        <v>433</v>
      </c>
      <c r="E45" s="102">
        <f>E46+E47+E48</f>
        <v>2</v>
      </c>
      <c r="F45" s="102">
        <f>F46+F47+F48</f>
        <v>1</v>
      </c>
      <c r="G45" s="5">
        <f t="shared" si="3"/>
        <v>3</v>
      </c>
      <c r="H45" s="5">
        <f>H46+H47+H48</f>
        <v>2</v>
      </c>
      <c r="I45" s="5">
        <f t="shared" si="0"/>
        <v>1</v>
      </c>
      <c r="J45" s="32"/>
    </row>
    <row r="46" spans="1:10" s="1" customFormat="1" x14ac:dyDescent="0.25">
      <c r="A46" s="252"/>
      <c r="B46" s="254"/>
      <c r="C46" s="30" t="s">
        <v>66</v>
      </c>
      <c r="D46" s="28" t="s">
        <v>327</v>
      </c>
      <c r="E46" s="103"/>
      <c r="F46" s="103">
        <v>1</v>
      </c>
      <c r="G46" s="16">
        <f>E46+F46</f>
        <v>1</v>
      </c>
      <c r="H46" s="29">
        <v>2</v>
      </c>
      <c r="I46" s="5">
        <f t="shared" si="0"/>
        <v>-1</v>
      </c>
      <c r="J46" s="281" t="s">
        <v>405</v>
      </c>
    </row>
    <row r="47" spans="1:10" s="1" customFormat="1" x14ac:dyDescent="0.25">
      <c r="A47" s="252"/>
      <c r="B47" s="254"/>
      <c r="C47" s="30" t="s">
        <v>67</v>
      </c>
      <c r="D47" s="28" t="s">
        <v>443</v>
      </c>
      <c r="E47" s="103">
        <v>1</v>
      </c>
      <c r="F47" s="103"/>
      <c r="G47" s="16">
        <f t="shared" si="3"/>
        <v>1</v>
      </c>
      <c r="H47" s="29">
        <v>0</v>
      </c>
      <c r="I47" s="5">
        <f t="shared" si="0"/>
        <v>1</v>
      </c>
      <c r="J47" s="281"/>
    </row>
    <row r="48" spans="1:10" s="1" customFormat="1" x14ac:dyDescent="0.25">
      <c r="A48" s="264"/>
      <c r="B48" s="255"/>
      <c r="C48" s="30" t="s">
        <v>68</v>
      </c>
      <c r="D48" s="28" t="s">
        <v>69</v>
      </c>
      <c r="E48" s="103">
        <v>1</v>
      </c>
      <c r="F48" s="103"/>
      <c r="G48" s="16">
        <f t="shared" si="3"/>
        <v>1</v>
      </c>
      <c r="H48" s="29">
        <v>0</v>
      </c>
      <c r="I48" s="5">
        <f t="shared" si="0"/>
        <v>1</v>
      </c>
      <c r="J48" s="281"/>
    </row>
    <row r="49" spans="1:10" s="1" customFormat="1" x14ac:dyDescent="0.25">
      <c r="A49" s="251">
        <v>11</v>
      </c>
      <c r="B49" s="253" t="s">
        <v>70</v>
      </c>
      <c r="C49" s="25"/>
      <c r="D49" s="26" t="s">
        <v>433</v>
      </c>
      <c r="E49" s="102">
        <f>E50+E51+E52</f>
        <v>0</v>
      </c>
      <c r="F49" s="102">
        <f>F50+F51+F52</f>
        <v>3</v>
      </c>
      <c r="G49" s="5">
        <f>E49+F49</f>
        <v>3</v>
      </c>
      <c r="H49" s="5">
        <f>H50+H51+H52</f>
        <v>1</v>
      </c>
      <c r="I49" s="5">
        <f t="shared" si="0"/>
        <v>2</v>
      </c>
      <c r="J49" s="32"/>
    </row>
    <row r="50" spans="1:10" s="1" customFormat="1" x14ac:dyDescent="0.25">
      <c r="A50" s="252"/>
      <c r="B50" s="254"/>
      <c r="C50" s="30" t="s">
        <v>26</v>
      </c>
      <c r="D50" s="28" t="s">
        <v>71</v>
      </c>
      <c r="E50" s="103"/>
      <c r="F50" s="103">
        <v>1</v>
      </c>
      <c r="G50" s="16">
        <f t="shared" si="3"/>
        <v>1</v>
      </c>
      <c r="H50" s="29">
        <v>1</v>
      </c>
      <c r="I50" s="5">
        <f t="shared" si="0"/>
        <v>0</v>
      </c>
      <c r="J50" s="278" t="s">
        <v>407</v>
      </c>
    </row>
    <row r="51" spans="1:10" s="1" customFormat="1" x14ac:dyDescent="0.25">
      <c r="A51" s="252"/>
      <c r="B51" s="254"/>
      <c r="C51" s="30" t="s">
        <v>26</v>
      </c>
      <c r="D51" s="28" t="s">
        <v>383</v>
      </c>
      <c r="E51" s="103"/>
      <c r="F51" s="103">
        <v>1</v>
      </c>
      <c r="G51" s="16">
        <f>E51+F51</f>
        <v>1</v>
      </c>
      <c r="H51" s="29">
        <v>0</v>
      </c>
      <c r="I51" s="5">
        <f t="shared" si="0"/>
        <v>1</v>
      </c>
      <c r="J51" s="281"/>
    </row>
    <row r="52" spans="1:10" s="1" customFormat="1" ht="19.149999999999999" customHeight="1" x14ac:dyDescent="0.25">
      <c r="A52" s="264"/>
      <c r="B52" s="255"/>
      <c r="C52" s="30" t="s">
        <v>26</v>
      </c>
      <c r="D52" s="28" t="s">
        <v>72</v>
      </c>
      <c r="E52" s="103"/>
      <c r="F52" s="103">
        <v>1</v>
      </c>
      <c r="G52" s="16">
        <f t="shared" si="3"/>
        <v>1</v>
      </c>
      <c r="H52" s="29">
        <v>0</v>
      </c>
      <c r="I52" s="5">
        <f t="shared" si="0"/>
        <v>1</v>
      </c>
      <c r="J52" s="281"/>
    </row>
    <row r="53" spans="1:10" s="1" customFormat="1" x14ac:dyDescent="0.25">
      <c r="A53" s="251">
        <v>12</v>
      </c>
      <c r="B53" s="253" t="s">
        <v>169</v>
      </c>
      <c r="C53" s="25"/>
      <c r="D53" s="26" t="s">
        <v>433</v>
      </c>
      <c r="E53" s="102">
        <f>E54+E57+E55+E56</f>
        <v>11</v>
      </c>
      <c r="F53" s="102">
        <f>F54+F57+F55+F56</f>
        <v>0</v>
      </c>
      <c r="G53" s="5">
        <f t="shared" ref="G53:G58" si="4">E53+F53</f>
        <v>11</v>
      </c>
      <c r="H53" s="5">
        <v>18</v>
      </c>
      <c r="I53" s="5">
        <f t="shared" si="0"/>
        <v>-7</v>
      </c>
      <c r="J53" s="32"/>
    </row>
    <row r="54" spans="1:10" s="1" customFormat="1" x14ac:dyDescent="0.25">
      <c r="A54" s="252"/>
      <c r="B54" s="254"/>
      <c r="C54" s="30" t="s">
        <v>328</v>
      </c>
      <c r="D54" s="28" t="s">
        <v>387</v>
      </c>
      <c r="E54" s="103">
        <v>5</v>
      </c>
      <c r="F54" s="103"/>
      <c r="G54" s="16">
        <f t="shared" si="4"/>
        <v>5</v>
      </c>
      <c r="H54" s="6">
        <v>0</v>
      </c>
      <c r="I54" s="5">
        <f t="shared" si="0"/>
        <v>5</v>
      </c>
      <c r="J54" s="253" t="s">
        <v>399</v>
      </c>
    </row>
    <row r="55" spans="1:10" s="1" customFormat="1" x14ac:dyDescent="0.25">
      <c r="A55" s="252"/>
      <c r="B55" s="254"/>
      <c r="C55" s="30" t="s">
        <v>328</v>
      </c>
      <c r="D55" s="28" t="s">
        <v>386</v>
      </c>
      <c r="E55" s="103">
        <v>2</v>
      </c>
      <c r="F55" s="103"/>
      <c r="G55" s="16">
        <f t="shared" si="4"/>
        <v>2</v>
      </c>
      <c r="H55" s="6"/>
      <c r="I55" s="5"/>
      <c r="J55" s="254"/>
    </row>
    <row r="56" spans="1:10" s="1" customFormat="1" ht="25.5" x14ac:dyDescent="0.25">
      <c r="A56" s="252"/>
      <c r="B56" s="254"/>
      <c r="C56" s="30" t="s">
        <v>328</v>
      </c>
      <c r="D56" s="28" t="s">
        <v>384</v>
      </c>
      <c r="E56" s="103">
        <v>3</v>
      </c>
      <c r="F56" s="103"/>
      <c r="G56" s="16">
        <f t="shared" si="4"/>
        <v>3</v>
      </c>
      <c r="H56" s="6"/>
      <c r="I56" s="5"/>
      <c r="J56" s="254"/>
    </row>
    <row r="57" spans="1:10" s="1" customFormat="1" ht="19.149999999999999" customHeight="1" x14ac:dyDescent="0.25">
      <c r="A57" s="252"/>
      <c r="B57" s="254"/>
      <c r="C57" s="30" t="s">
        <v>73</v>
      </c>
      <c r="D57" s="28" t="s">
        <v>385</v>
      </c>
      <c r="E57" s="103">
        <v>1</v>
      </c>
      <c r="F57" s="103"/>
      <c r="G57" s="16">
        <f t="shared" si="4"/>
        <v>1</v>
      </c>
      <c r="H57" s="6">
        <v>2</v>
      </c>
      <c r="I57" s="5">
        <f t="shared" si="0"/>
        <v>-1</v>
      </c>
      <c r="J57" s="255"/>
    </row>
    <row r="58" spans="1:10" s="1" customFormat="1" x14ac:dyDescent="0.25">
      <c r="A58" s="251">
        <v>13</v>
      </c>
      <c r="B58" s="253" t="s">
        <v>505</v>
      </c>
      <c r="C58" s="25"/>
      <c r="D58" s="26" t="s">
        <v>433</v>
      </c>
      <c r="E58" s="102">
        <f>E59+E60</f>
        <v>0</v>
      </c>
      <c r="F58" s="102">
        <f>F59+F60</f>
        <v>8</v>
      </c>
      <c r="G58" s="5">
        <f t="shared" si="4"/>
        <v>8</v>
      </c>
      <c r="H58" s="5">
        <f>H59+H60</f>
        <v>14</v>
      </c>
      <c r="I58" s="5">
        <f t="shared" si="0"/>
        <v>-6</v>
      </c>
      <c r="J58" s="5"/>
    </row>
    <row r="59" spans="1:10" s="1" customFormat="1" x14ac:dyDescent="0.25">
      <c r="A59" s="252"/>
      <c r="B59" s="254"/>
      <c r="C59" s="30" t="s">
        <v>74</v>
      </c>
      <c r="D59" s="28" t="s">
        <v>75</v>
      </c>
      <c r="E59" s="103"/>
      <c r="F59" s="103">
        <v>6</v>
      </c>
      <c r="G59" s="16">
        <f t="shared" si="3"/>
        <v>6</v>
      </c>
      <c r="H59" s="29">
        <v>14</v>
      </c>
      <c r="I59" s="5">
        <f t="shared" si="0"/>
        <v>-8</v>
      </c>
      <c r="J59" s="278" t="s">
        <v>411</v>
      </c>
    </row>
    <row r="60" spans="1:10" s="1" customFormat="1" ht="32.450000000000003" customHeight="1" x14ac:dyDescent="0.25">
      <c r="A60" s="264"/>
      <c r="B60" s="255"/>
      <c r="C60" s="30" t="s">
        <v>76</v>
      </c>
      <c r="D60" s="28" t="s">
        <v>77</v>
      </c>
      <c r="E60" s="103"/>
      <c r="F60" s="103">
        <v>2</v>
      </c>
      <c r="G60" s="16">
        <f>E60+F60</f>
        <v>2</v>
      </c>
      <c r="H60" s="29">
        <v>0</v>
      </c>
      <c r="I60" s="5">
        <f t="shared" si="0"/>
        <v>2</v>
      </c>
      <c r="J60" s="281"/>
    </row>
    <row r="61" spans="1:10" s="1" customFormat="1" x14ac:dyDescent="0.25">
      <c r="A61" s="251">
        <v>14</v>
      </c>
      <c r="B61" s="253" t="s">
        <v>444</v>
      </c>
      <c r="C61" s="25"/>
      <c r="D61" s="26" t="s">
        <v>433</v>
      </c>
      <c r="E61" s="102">
        <f>E62+E63+E64+E65+E66</f>
        <v>10</v>
      </c>
      <c r="F61" s="102">
        <f>F62+F63+F64+F65+F66</f>
        <v>0</v>
      </c>
      <c r="G61" s="5">
        <f>E61+F61</f>
        <v>10</v>
      </c>
      <c r="H61" s="5">
        <f>H62+H63+H64+H65+H66</f>
        <v>3</v>
      </c>
      <c r="I61" s="5">
        <f t="shared" si="0"/>
        <v>7</v>
      </c>
      <c r="J61" s="32"/>
    </row>
    <row r="62" spans="1:10" s="1" customFormat="1" ht="25.9" customHeight="1" x14ac:dyDescent="0.25">
      <c r="A62" s="252"/>
      <c r="B62" s="254"/>
      <c r="C62" s="34" t="s">
        <v>388</v>
      </c>
      <c r="D62" s="34" t="s">
        <v>389</v>
      </c>
      <c r="E62" s="103">
        <v>2</v>
      </c>
      <c r="F62" s="103"/>
      <c r="G62" s="16">
        <f t="shared" si="3"/>
        <v>2</v>
      </c>
      <c r="H62" s="29">
        <v>0</v>
      </c>
      <c r="I62" s="5">
        <f t="shared" si="0"/>
        <v>2</v>
      </c>
      <c r="J62" s="241" t="s">
        <v>411</v>
      </c>
    </row>
    <row r="63" spans="1:10" s="1" customFormat="1" ht="19.899999999999999" customHeight="1" x14ac:dyDescent="0.25">
      <c r="A63" s="252"/>
      <c r="B63" s="254"/>
      <c r="C63" s="30" t="s">
        <v>207</v>
      </c>
      <c r="D63" s="28" t="s">
        <v>237</v>
      </c>
      <c r="E63" s="103">
        <v>2</v>
      </c>
      <c r="F63" s="103"/>
      <c r="G63" s="16">
        <f>E63+F63</f>
        <v>2</v>
      </c>
      <c r="H63" s="29">
        <v>0</v>
      </c>
      <c r="I63" s="5">
        <f t="shared" si="0"/>
        <v>2</v>
      </c>
      <c r="J63" s="282"/>
    </row>
    <row r="64" spans="1:10" s="1" customFormat="1" ht="21" customHeight="1" x14ac:dyDescent="0.25">
      <c r="A64" s="252"/>
      <c r="B64" s="254"/>
      <c r="C64" s="30" t="s">
        <v>261</v>
      </c>
      <c r="D64" s="28" t="s">
        <v>17</v>
      </c>
      <c r="E64" s="103">
        <v>2</v>
      </c>
      <c r="F64" s="103"/>
      <c r="G64" s="16">
        <f t="shared" si="3"/>
        <v>2</v>
      </c>
      <c r="H64" s="29">
        <v>0</v>
      </c>
      <c r="I64" s="5">
        <f t="shared" si="0"/>
        <v>2</v>
      </c>
      <c r="J64" s="282"/>
    </row>
    <row r="65" spans="1:10" s="1" customFormat="1" ht="23.45" customHeight="1" x14ac:dyDescent="0.25">
      <c r="A65" s="252"/>
      <c r="B65" s="254"/>
      <c r="C65" s="30" t="s">
        <v>390</v>
      </c>
      <c r="D65" s="28" t="s">
        <v>78</v>
      </c>
      <c r="E65" s="103">
        <v>2</v>
      </c>
      <c r="F65" s="103"/>
      <c r="G65" s="16">
        <f t="shared" si="3"/>
        <v>2</v>
      </c>
      <c r="H65" s="29">
        <v>0</v>
      </c>
      <c r="I65" s="5">
        <f t="shared" si="0"/>
        <v>2</v>
      </c>
      <c r="J65" s="282"/>
    </row>
    <row r="66" spans="1:10" s="1" customFormat="1" ht="25.15" customHeight="1" x14ac:dyDescent="0.25">
      <c r="A66" s="264"/>
      <c r="B66" s="255"/>
      <c r="C66" s="30" t="s">
        <v>391</v>
      </c>
      <c r="D66" s="28" t="s">
        <v>392</v>
      </c>
      <c r="E66" s="103">
        <v>2</v>
      </c>
      <c r="F66" s="103"/>
      <c r="G66" s="16">
        <f t="shared" si="3"/>
        <v>2</v>
      </c>
      <c r="H66" s="29">
        <v>3</v>
      </c>
      <c r="I66" s="5">
        <f t="shared" si="0"/>
        <v>-1</v>
      </c>
      <c r="J66" s="283"/>
    </row>
    <row r="67" spans="1:10" s="1" customFormat="1" x14ac:dyDescent="0.25">
      <c r="A67" s="251">
        <v>15</v>
      </c>
      <c r="B67" s="253" t="s">
        <v>478</v>
      </c>
      <c r="C67" s="25"/>
      <c r="D67" s="26" t="s">
        <v>433</v>
      </c>
      <c r="E67" s="102">
        <f>E68</f>
        <v>0</v>
      </c>
      <c r="F67" s="102">
        <f>F68</f>
        <v>2</v>
      </c>
      <c r="G67" s="5">
        <f t="shared" ref="G67:G84" si="5">E67+F67</f>
        <v>2</v>
      </c>
      <c r="H67" s="5">
        <f>H68</f>
        <v>0</v>
      </c>
      <c r="I67" s="5">
        <f>G67-H67</f>
        <v>2</v>
      </c>
      <c r="J67" s="32"/>
    </row>
    <row r="68" spans="1:10" s="1" customFormat="1" ht="34.9" customHeight="1" x14ac:dyDescent="0.25">
      <c r="A68" s="264"/>
      <c r="B68" s="255"/>
      <c r="C68" s="30" t="s">
        <v>81</v>
      </c>
      <c r="D68" s="28" t="s">
        <v>82</v>
      </c>
      <c r="E68" s="103"/>
      <c r="F68" s="103">
        <v>2</v>
      </c>
      <c r="G68" s="16">
        <f t="shared" si="5"/>
        <v>2</v>
      </c>
      <c r="H68" s="29">
        <v>0</v>
      </c>
      <c r="I68" s="5">
        <f>G68-H68</f>
        <v>2</v>
      </c>
      <c r="J68" s="134" t="s">
        <v>83</v>
      </c>
    </row>
    <row r="69" spans="1:10" s="1" customFormat="1" x14ac:dyDescent="0.25">
      <c r="A69" s="262">
        <v>16</v>
      </c>
      <c r="B69" s="263" t="s">
        <v>329</v>
      </c>
      <c r="C69" s="25"/>
      <c r="D69" s="26" t="s">
        <v>433</v>
      </c>
      <c r="E69" s="102">
        <f>E70+E71</f>
        <v>2</v>
      </c>
      <c r="F69" s="102">
        <f>F70+F71</f>
        <v>0</v>
      </c>
      <c r="G69" s="5">
        <f t="shared" si="5"/>
        <v>2</v>
      </c>
      <c r="H69" s="5">
        <v>0</v>
      </c>
      <c r="I69" s="5">
        <f>G69-H69</f>
        <v>2</v>
      </c>
      <c r="J69" s="132"/>
    </row>
    <row r="70" spans="1:10" s="1" customFormat="1" x14ac:dyDescent="0.25">
      <c r="A70" s="262"/>
      <c r="B70" s="263"/>
      <c r="C70" s="37" t="s">
        <v>184</v>
      </c>
      <c r="D70" s="36" t="s">
        <v>182</v>
      </c>
      <c r="E70" s="103">
        <v>1</v>
      </c>
      <c r="F70" s="103"/>
      <c r="G70" s="16">
        <f t="shared" si="5"/>
        <v>1</v>
      </c>
      <c r="H70" s="6"/>
      <c r="I70" s="6"/>
      <c r="J70" s="253" t="s">
        <v>403</v>
      </c>
    </row>
    <row r="71" spans="1:10" s="1" customFormat="1" ht="16.149999999999999" customHeight="1" x14ac:dyDescent="0.25">
      <c r="A71" s="262"/>
      <c r="B71" s="263"/>
      <c r="C71" s="37" t="s">
        <v>185</v>
      </c>
      <c r="D71" s="36" t="s">
        <v>183</v>
      </c>
      <c r="E71" s="103">
        <v>1</v>
      </c>
      <c r="F71" s="103"/>
      <c r="G71" s="16">
        <f t="shared" si="5"/>
        <v>1</v>
      </c>
      <c r="H71" s="6"/>
      <c r="I71" s="6"/>
      <c r="J71" s="255"/>
    </row>
    <row r="72" spans="1:10" s="1" customFormat="1" ht="13.9" customHeight="1" x14ac:dyDescent="0.25">
      <c r="A72" s="251">
        <v>17</v>
      </c>
      <c r="B72" s="253" t="s">
        <v>445</v>
      </c>
      <c r="C72" s="25"/>
      <c r="D72" s="26" t="s">
        <v>433</v>
      </c>
      <c r="E72" s="102">
        <f>E73</f>
        <v>0</v>
      </c>
      <c r="F72" s="102">
        <f>F73</f>
        <v>1</v>
      </c>
      <c r="G72" s="5">
        <f>E72+F72</f>
        <v>1</v>
      </c>
      <c r="H72" s="5">
        <f>H73</f>
        <v>0</v>
      </c>
      <c r="I72" s="5">
        <f>G72-H72</f>
        <v>1</v>
      </c>
      <c r="J72" s="32"/>
    </row>
    <row r="73" spans="1:10" s="1" customFormat="1" ht="25.5" customHeight="1" x14ac:dyDescent="0.25">
      <c r="A73" s="264"/>
      <c r="B73" s="255"/>
      <c r="C73" s="30" t="s">
        <v>330</v>
      </c>
      <c r="D73" s="28" t="s">
        <v>479</v>
      </c>
      <c r="E73" s="103"/>
      <c r="F73" s="103">
        <v>1</v>
      </c>
      <c r="G73" s="16">
        <f>E73+F73</f>
        <v>1</v>
      </c>
      <c r="H73" s="29">
        <v>0</v>
      </c>
      <c r="I73" s="5">
        <f>G73-H73</f>
        <v>1</v>
      </c>
      <c r="J73" s="133" t="s">
        <v>403</v>
      </c>
    </row>
    <row r="74" spans="1:10" s="1" customFormat="1" x14ac:dyDescent="0.25">
      <c r="A74" s="262">
        <v>18</v>
      </c>
      <c r="B74" s="263" t="s">
        <v>84</v>
      </c>
      <c r="C74" s="25"/>
      <c r="D74" s="26" t="s">
        <v>433</v>
      </c>
      <c r="E74" s="102">
        <f>E75+E77+E76</f>
        <v>0</v>
      </c>
      <c r="F74" s="102">
        <f>F75+F77+F76</f>
        <v>10</v>
      </c>
      <c r="G74" s="5">
        <f t="shared" si="5"/>
        <v>10</v>
      </c>
      <c r="H74" s="5">
        <v>25</v>
      </c>
      <c r="I74" s="5">
        <f>G74-H74</f>
        <v>-15</v>
      </c>
      <c r="J74" s="27"/>
    </row>
    <row r="75" spans="1:10" s="1" customFormat="1" ht="50.25" customHeight="1" x14ac:dyDescent="0.25">
      <c r="A75" s="262"/>
      <c r="B75" s="263"/>
      <c r="C75" s="36">
        <v>220700</v>
      </c>
      <c r="D75" s="38" t="s">
        <v>303</v>
      </c>
      <c r="E75" s="103"/>
      <c r="F75" s="103">
        <v>2</v>
      </c>
      <c r="G75" s="16">
        <f t="shared" si="5"/>
        <v>2</v>
      </c>
      <c r="H75" s="6"/>
      <c r="I75" s="6"/>
      <c r="J75" s="253" t="s">
        <v>446</v>
      </c>
    </row>
    <row r="76" spans="1:10" s="1" customFormat="1" x14ac:dyDescent="0.25">
      <c r="A76" s="262"/>
      <c r="B76" s="263"/>
      <c r="C76" s="36">
        <v>140400</v>
      </c>
      <c r="D76" s="38" t="s">
        <v>305</v>
      </c>
      <c r="E76" s="103"/>
      <c r="F76" s="103">
        <v>6</v>
      </c>
      <c r="G76" s="16">
        <f>F76</f>
        <v>6</v>
      </c>
      <c r="H76" s="6"/>
      <c r="I76" s="6"/>
      <c r="J76" s="255"/>
    </row>
    <row r="77" spans="1:10" s="1" customFormat="1" ht="42" customHeight="1" x14ac:dyDescent="0.25">
      <c r="A77" s="262"/>
      <c r="B77" s="263"/>
      <c r="C77" s="36">
        <v>140104</v>
      </c>
      <c r="D77" s="38" t="s">
        <v>304</v>
      </c>
      <c r="E77" s="103"/>
      <c r="F77" s="103">
        <v>2</v>
      </c>
      <c r="G77" s="16">
        <f t="shared" si="5"/>
        <v>2</v>
      </c>
      <c r="H77" s="6"/>
      <c r="I77" s="6"/>
      <c r="J77" s="131" t="s">
        <v>447</v>
      </c>
    </row>
    <row r="78" spans="1:10" s="1" customFormat="1" x14ac:dyDescent="0.25">
      <c r="A78" s="286">
        <v>19</v>
      </c>
      <c r="B78" s="263" t="s">
        <v>86</v>
      </c>
      <c r="C78" s="25"/>
      <c r="D78" s="26" t="s">
        <v>433</v>
      </c>
      <c r="E78" s="102">
        <f>SUM(E79:E83)</f>
        <v>9</v>
      </c>
      <c r="F78" s="102">
        <f>SUM(F79:F83)</f>
        <v>1</v>
      </c>
      <c r="G78" s="5">
        <f t="shared" si="5"/>
        <v>10</v>
      </c>
      <c r="H78" s="5">
        <v>5</v>
      </c>
      <c r="I78" s="5">
        <f>G78-H78</f>
        <v>5</v>
      </c>
      <c r="J78" s="26"/>
    </row>
    <row r="79" spans="1:10" s="1" customFormat="1" x14ac:dyDescent="0.25">
      <c r="A79" s="286"/>
      <c r="B79" s="263"/>
      <c r="C79" s="36">
        <v>270109</v>
      </c>
      <c r="D79" s="38" t="s">
        <v>233</v>
      </c>
      <c r="E79" s="103"/>
      <c r="F79" s="103">
        <v>1</v>
      </c>
      <c r="G79" s="16">
        <f t="shared" si="5"/>
        <v>1</v>
      </c>
      <c r="H79" s="6"/>
      <c r="I79" s="6"/>
      <c r="J79" s="281" t="s">
        <v>400</v>
      </c>
    </row>
    <row r="80" spans="1:10" s="1" customFormat="1" x14ac:dyDescent="0.25">
      <c r="A80" s="286"/>
      <c r="B80" s="263"/>
      <c r="C80" s="36">
        <v>271101</v>
      </c>
      <c r="D80" s="38" t="s">
        <v>234</v>
      </c>
      <c r="E80" s="103">
        <v>1</v>
      </c>
      <c r="F80" s="103"/>
      <c r="G80" s="16">
        <f t="shared" si="5"/>
        <v>1</v>
      </c>
      <c r="H80" s="6"/>
      <c r="I80" s="6"/>
      <c r="J80" s="281"/>
    </row>
    <row r="81" spans="1:10" s="1" customFormat="1" x14ac:dyDescent="0.25">
      <c r="A81" s="286"/>
      <c r="B81" s="263"/>
      <c r="C81" s="36">
        <v>270104</v>
      </c>
      <c r="D81" s="38" t="s">
        <v>10</v>
      </c>
      <c r="E81" s="103">
        <v>5</v>
      </c>
      <c r="F81" s="103"/>
      <c r="G81" s="16">
        <f t="shared" si="5"/>
        <v>5</v>
      </c>
      <c r="H81" s="6"/>
      <c r="I81" s="6"/>
      <c r="J81" s="281"/>
    </row>
    <row r="82" spans="1:10" s="1" customFormat="1" x14ac:dyDescent="0.2">
      <c r="A82" s="286"/>
      <c r="B82" s="263"/>
      <c r="C82" s="36">
        <v>270105</v>
      </c>
      <c r="D82" s="3" t="s">
        <v>235</v>
      </c>
      <c r="E82" s="103">
        <v>2</v>
      </c>
      <c r="F82" s="103"/>
      <c r="G82" s="16">
        <f t="shared" si="5"/>
        <v>2</v>
      </c>
      <c r="H82" s="6"/>
      <c r="I82" s="6"/>
      <c r="J82" s="281"/>
    </row>
    <row r="83" spans="1:10" s="1" customFormat="1" x14ac:dyDescent="0.25">
      <c r="A83" s="286"/>
      <c r="B83" s="263"/>
      <c r="C83" s="36">
        <v>270114</v>
      </c>
      <c r="D83" s="38" t="s">
        <v>87</v>
      </c>
      <c r="E83" s="103">
        <v>1</v>
      </c>
      <c r="F83" s="103"/>
      <c r="G83" s="16">
        <f t="shared" si="5"/>
        <v>1</v>
      </c>
      <c r="H83" s="6"/>
      <c r="I83" s="6"/>
      <c r="J83" s="281"/>
    </row>
    <row r="84" spans="1:10" s="1" customFormat="1" x14ac:dyDescent="0.25">
      <c r="A84" s="256">
        <v>20</v>
      </c>
      <c r="B84" s="298" t="s">
        <v>88</v>
      </c>
      <c r="C84" s="25"/>
      <c r="D84" s="26" t="s">
        <v>433</v>
      </c>
      <c r="E84" s="102">
        <f>SUM(E85:E89)</f>
        <v>6</v>
      </c>
      <c r="F84" s="102">
        <f>SUM(F85:F89)</f>
        <v>4</v>
      </c>
      <c r="G84" s="5">
        <f t="shared" si="5"/>
        <v>10</v>
      </c>
      <c r="H84" s="5">
        <v>0</v>
      </c>
      <c r="I84" s="5">
        <v>10</v>
      </c>
      <c r="J84" s="26"/>
    </row>
    <row r="85" spans="1:10" s="1" customFormat="1" x14ac:dyDescent="0.25">
      <c r="A85" s="257"/>
      <c r="B85" s="282"/>
      <c r="C85" s="30" t="s">
        <v>89</v>
      </c>
      <c r="D85" s="28" t="s">
        <v>90</v>
      </c>
      <c r="E85" s="103"/>
      <c r="F85" s="103">
        <v>2</v>
      </c>
      <c r="G85" s="16">
        <f>SUM(E85+F85)</f>
        <v>2</v>
      </c>
      <c r="H85" s="6"/>
      <c r="I85" s="6"/>
      <c r="J85" s="253" t="s">
        <v>39</v>
      </c>
    </row>
    <row r="86" spans="1:10" s="1" customFormat="1" x14ac:dyDescent="0.25">
      <c r="A86" s="257"/>
      <c r="B86" s="282"/>
      <c r="C86" s="30" t="s">
        <v>91</v>
      </c>
      <c r="D86" s="39" t="s">
        <v>92</v>
      </c>
      <c r="E86" s="103"/>
      <c r="F86" s="103">
        <v>2</v>
      </c>
      <c r="G86" s="16">
        <f>SUM(E86+F86)</f>
        <v>2</v>
      </c>
      <c r="H86" s="6"/>
      <c r="I86" s="6"/>
      <c r="J86" s="254"/>
    </row>
    <row r="87" spans="1:10" s="1" customFormat="1" x14ac:dyDescent="0.25">
      <c r="A87" s="257"/>
      <c r="B87" s="282"/>
      <c r="C87" s="30" t="s">
        <v>179</v>
      </c>
      <c r="D87" s="23" t="s">
        <v>153</v>
      </c>
      <c r="E87" s="105">
        <v>2</v>
      </c>
      <c r="F87" s="103"/>
      <c r="G87" s="16">
        <f>SUM(E87+F87)</f>
        <v>2</v>
      </c>
      <c r="H87" s="6"/>
      <c r="I87" s="6"/>
      <c r="J87" s="254"/>
    </row>
    <row r="88" spans="1:10" s="1" customFormat="1" x14ac:dyDescent="0.25">
      <c r="A88" s="257"/>
      <c r="B88" s="282"/>
      <c r="C88" s="30" t="s">
        <v>274</v>
      </c>
      <c r="D88" s="23" t="s">
        <v>236</v>
      </c>
      <c r="E88" s="105">
        <v>2</v>
      </c>
      <c r="F88" s="103"/>
      <c r="G88" s="16">
        <f>SUM(E88+F88)</f>
        <v>2</v>
      </c>
      <c r="H88" s="6"/>
      <c r="I88" s="6"/>
      <c r="J88" s="254"/>
    </row>
    <row r="89" spans="1:10" s="1" customFormat="1" x14ac:dyDescent="0.25">
      <c r="A89" s="258"/>
      <c r="B89" s="283"/>
      <c r="C89" s="30" t="s">
        <v>306</v>
      </c>
      <c r="D89" s="23" t="s">
        <v>237</v>
      </c>
      <c r="E89" s="105">
        <v>2</v>
      </c>
      <c r="F89" s="103"/>
      <c r="G89" s="16">
        <f>SUM(E89+F89)</f>
        <v>2</v>
      </c>
      <c r="H89" s="6"/>
      <c r="I89" s="6"/>
      <c r="J89" s="255"/>
    </row>
    <row r="90" spans="1:10" s="1" customFormat="1" x14ac:dyDescent="0.25">
      <c r="A90" s="286">
        <v>21</v>
      </c>
      <c r="B90" s="263" t="s">
        <v>93</v>
      </c>
      <c r="C90" s="40"/>
      <c r="D90" s="41" t="s">
        <v>433</v>
      </c>
      <c r="E90" s="102">
        <f>E91+E92</f>
        <v>9</v>
      </c>
      <c r="F90" s="102">
        <f>F91+F92</f>
        <v>0</v>
      </c>
      <c r="G90" s="5">
        <f>G91+G92</f>
        <v>9</v>
      </c>
      <c r="H90" s="5">
        <v>2</v>
      </c>
      <c r="I90" s="5">
        <v>7</v>
      </c>
      <c r="J90" s="26"/>
    </row>
    <row r="91" spans="1:10" s="1" customFormat="1" x14ac:dyDescent="0.25">
      <c r="A91" s="286"/>
      <c r="B91" s="263"/>
      <c r="C91" s="28">
        <v>120100</v>
      </c>
      <c r="D91" s="38" t="s">
        <v>307</v>
      </c>
      <c r="E91" s="103">
        <v>7</v>
      </c>
      <c r="F91" s="103"/>
      <c r="G91" s="16">
        <f t="shared" ref="G91:G119" si="6">E91+F91</f>
        <v>7</v>
      </c>
      <c r="H91" s="6"/>
      <c r="I91" s="6"/>
      <c r="J91" s="263" t="s">
        <v>412</v>
      </c>
    </row>
    <row r="92" spans="1:10" s="1" customFormat="1" ht="25.9" customHeight="1" x14ac:dyDescent="0.25">
      <c r="A92" s="286"/>
      <c r="B92" s="263"/>
      <c r="C92" s="37" t="s">
        <v>94</v>
      </c>
      <c r="D92" s="38" t="s">
        <v>95</v>
      </c>
      <c r="E92" s="103">
        <v>2</v>
      </c>
      <c r="F92" s="103"/>
      <c r="G92" s="16">
        <f t="shared" si="6"/>
        <v>2</v>
      </c>
      <c r="H92" s="6"/>
      <c r="I92" s="6"/>
      <c r="J92" s="263"/>
    </row>
    <row r="93" spans="1:10" s="1" customFormat="1" x14ac:dyDescent="0.25">
      <c r="A93" s="262">
        <v>22</v>
      </c>
      <c r="B93" s="263" t="s">
        <v>480</v>
      </c>
      <c r="C93" s="25"/>
      <c r="D93" s="26" t="s">
        <v>433</v>
      </c>
      <c r="E93" s="102">
        <f>SUM(E94:E99)</f>
        <v>7</v>
      </c>
      <c r="F93" s="102">
        <f>SUM(F94:F99)</f>
        <v>5</v>
      </c>
      <c r="G93" s="5">
        <f t="shared" si="6"/>
        <v>12</v>
      </c>
      <c r="H93" s="5">
        <v>11</v>
      </c>
      <c r="I93" s="5">
        <f>G93-H93</f>
        <v>1</v>
      </c>
      <c r="J93" s="26"/>
    </row>
    <row r="94" spans="1:10" s="1" customFormat="1" ht="25.5" x14ac:dyDescent="0.2">
      <c r="A94" s="262"/>
      <c r="B94" s="263"/>
      <c r="C94" s="99">
        <v>210404</v>
      </c>
      <c r="D94" s="38" t="s">
        <v>238</v>
      </c>
      <c r="E94" s="106">
        <v>2</v>
      </c>
      <c r="F94" s="103"/>
      <c r="G94" s="16">
        <f t="shared" si="6"/>
        <v>2</v>
      </c>
      <c r="H94" s="6"/>
      <c r="I94" s="6"/>
      <c r="J94" s="131" t="s">
        <v>427</v>
      </c>
    </row>
    <row r="95" spans="1:10" s="1" customFormat="1" x14ac:dyDescent="0.2">
      <c r="A95" s="262"/>
      <c r="B95" s="263"/>
      <c r="C95" s="99" t="s">
        <v>308</v>
      </c>
      <c r="D95" s="38" t="s">
        <v>372</v>
      </c>
      <c r="E95" s="106"/>
      <c r="F95" s="103">
        <v>2</v>
      </c>
      <c r="G95" s="16">
        <f t="shared" si="6"/>
        <v>2</v>
      </c>
      <c r="H95" s="6"/>
      <c r="I95" s="6"/>
      <c r="J95" s="263" t="s">
        <v>411</v>
      </c>
    </row>
    <row r="96" spans="1:10" s="1" customFormat="1" x14ac:dyDescent="0.2">
      <c r="A96" s="262"/>
      <c r="B96" s="263"/>
      <c r="C96" s="99">
        <v>210406</v>
      </c>
      <c r="D96" s="97" t="s">
        <v>96</v>
      </c>
      <c r="E96" s="106"/>
      <c r="F96" s="103">
        <v>1</v>
      </c>
      <c r="G96" s="16">
        <f t="shared" si="6"/>
        <v>1</v>
      </c>
      <c r="H96" s="6"/>
      <c r="I96" s="6"/>
      <c r="J96" s="263"/>
    </row>
    <row r="97" spans="1:10" s="1" customFormat="1" x14ac:dyDescent="0.2">
      <c r="A97" s="262"/>
      <c r="B97" s="263"/>
      <c r="C97" s="100">
        <v>210405</v>
      </c>
      <c r="D97" s="98" t="s">
        <v>373</v>
      </c>
      <c r="E97" s="106">
        <v>4</v>
      </c>
      <c r="F97" s="103"/>
      <c r="G97" s="16">
        <f t="shared" si="6"/>
        <v>4</v>
      </c>
      <c r="H97" s="6"/>
      <c r="I97" s="6"/>
      <c r="J97" s="263"/>
    </row>
    <row r="98" spans="1:10" s="1" customFormat="1" x14ac:dyDescent="0.2">
      <c r="A98" s="262"/>
      <c r="B98" s="263"/>
      <c r="C98" s="100">
        <v>280101</v>
      </c>
      <c r="D98" s="98" t="s">
        <v>374</v>
      </c>
      <c r="E98" s="106">
        <v>1</v>
      </c>
      <c r="F98" s="103"/>
      <c r="G98" s="16">
        <f>E98</f>
        <v>1</v>
      </c>
      <c r="H98" s="6"/>
      <c r="I98" s="6"/>
      <c r="J98" s="263"/>
    </row>
    <row r="99" spans="1:10" s="1" customFormat="1" x14ac:dyDescent="0.2">
      <c r="A99" s="262"/>
      <c r="B99" s="263"/>
      <c r="C99" s="30" t="s">
        <v>74</v>
      </c>
      <c r="D99" s="28" t="s">
        <v>75</v>
      </c>
      <c r="E99" s="106"/>
      <c r="F99" s="103">
        <v>2</v>
      </c>
      <c r="G99" s="16">
        <f t="shared" si="6"/>
        <v>2</v>
      </c>
      <c r="H99" s="6"/>
      <c r="I99" s="6"/>
      <c r="J99" s="263"/>
    </row>
    <row r="100" spans="1:10" s="1" customFormat="1" x14ac:dyDescent="0.25">
      <c r="A100" s="262">
        <v>23</v>
      </c>
      <c r="B100" s="263" t="s">
        <v>97</v>
      </c>
      <c r="C100" s="25"/>
      <c r="D100" s="42" t="s">
        <v>433</v>
      </c>
      <c r="E100" s="107">
        <f>E101+E102+E103+E104+E105</f>
        <v>0</v>
      </c>
      <c r="F100" s="107">
        <f>F101+F102+F103+F104+F105</f>
        <v>19</v>
      </c>
      <c r="G100" s="4">
        <f t="shared" si="6"/>
        <v>19</v>
      </c>
      <c r="H100" s="4">
        <v>24</v>
      </c>
      <c r="I100" s="4">
        <f>G100-H100</f>
        <v>-5</v>
      </c>
      <c r="J100" s="26"/>
    </row>
    <row r="101" spans="1:10" s="1" customFormat="1" ht="15" customHeight="1" x14ac:dyDescent="0.25">
      <c r="A101" s="262"/>
      <c r="B101" s="263"/>
      <c r="C101" s="37" t="s">
        <v>98</v>
      </c>
      <c r="D101" s="38" t="s">
        <v>99</v>
      </c>
      <c r="E101" s="108"/>
      <c r="F101" s="103">
        <v>5</v>
      </c>
      <c r="G101" s="16">
        <f t="shared" si="6"/>
        <v>5</v>
      </c>
      <c r="H101" s="28"/>
      <c r="I101" s="28"/>
      <c r="J101" s="253" t="s">
        <v>399</v>
      </c>
    </row>
    <row r="102" spans="1:10" s="1" customFormat="1" x14ac:dyDescent="0.25">
      <c r="A102" s="262"/>
      <c r="B102" s="263"/>
      <c r="C102" s="36">
        <v>180403</v>
      </c>
      <c r="D102" s="43" t="s">
        <v>103</v>
      </c>
      <c r="E102" s="108"/>
      <c r="F102" s="109">
        <v>4</v>
      </c>
      <c r="G102" s="95">
        <f t="shared" si="6"/>
        <v>4</v>
      </c>
      <c r="H102" s="28"/>
      <c r="I102" s="28"/>
      <c r="J102" s="254"/>
    </row>
    <row r="103" spans="1:10" s="1" customFormat="1" x14ac:dyDescent="0.25">
      <c r="A103" s="262"/>
      <c r="B103" s="263"/>
      <c r="C103" s="44">
        <v>180101</v>
      </c>
      <c r="D103" s="45" t="s">
        <v>100</v>
      </c>
      <c r="E103" s="110"/>
      <c r="F103" s="109">
        <v>2</v>
      </c>
      <c r="G103" s="95">
        <f t="shared" si="6"/>
        <v>2</v>
      </c>
      <c r="H103" s="28"/>
      <c r="I103" s="28"/>
      <c r="J103" s="254"/>
    </row>
    <row r="104" spans="1:10" s="1" customFormat="1" x14ac:dyDescent="0.25">
      <c r="A104" s="262"/>
      <c r="B104" s="263"/>
      <c r="C104" s="44">
        <v>180103</v>
      </c>
      <c r="D104" s="45" t="s">
        <v>101</v>
      </c>
      <c r="E104" s="110"/>
      <c r="F104" s="109">
        <v>4</v>
      </c>
      <c r="G104" s="95">
        <f t="shared" si="6"/>
        <v>4</v>
      </c>
      <c r="H104" s="28"/>
      <c r="I104" s="28"/>
      <c r="J104" s="254"/>
    </row>
    <row r="105" spans="1:10" s="1" customFormat="1" x14ac:dyDescent="0.25">
      <c r="A105" s="262"/>
      <c r="B105" s="263"/>
      <c r="C105" s="46">
        <v>180105</v>
      </c>
      <c r="D105" s="47" t="s">
        <v>102</v>
      </c>
      <c r="E105" s="108"/>
      <c r="F105" s="109">
        <v>4</v>
      </c>
      <c r="G105" s="95">
        <f t="shared" si="6"/>
        <v>4</v>
      </c>
      <c r="H105" s="28"/>
      <c r="I105" s="28"/>
      <c r="J105" s="255"/>
    </row>
    <row r="106" spans="1:10" s="1" customFormat="1" x14ac:dyDescent="0.25">
      <c r="A106" s="259">
        <v>24</v>
      </c>
      <c r="B106" s="253" t="s">
        <v>104</v>
      </c>
      <c r="C106" s="25"/>
      <c r="D106" s="26" t="s">
        <v>433</v>
      </c>
      <c r="E106" s="102">
        <f>SUM(E107:E110)</f>
        <v>17</v>
      </c>
      <c r="F106" s="102">
        <f>SUM(F107:F110)</f>
        <v>0</v>
      </c>
      <c r="G106" s="5">
        <f t="shared" si="6"/>
        <v>17</v>
      </c>
      <c r="H106" s="5">
        <v>16</v>
      </c>
      <c r="I106" s="5">
        <v>12</v>
      </c>
      <c r="J106" s="26"/>
    </row>
    <row r="107" spans="1:10" s="1" customFormat="1" x14ac:dyDescent="0.25">
      <c r="A107" s="260"/>
      <c r="B107" s="254"/>
      <c r="C107" s="28">
        <v>190401</v>
      </c>
      <c r="D107" s="28" t="s">
        <v>21</v>
      </c>
      <c r="E107" s="103">
        <v>10</v>
      </c>
      <c r="F107" s="103"/>
      <c r="G107" s="16">
        <f t="shared" si="6"/>
        <v>10</v>
      </c>
      <c r="H107" s="6"/>
      <c r="I107" s="6"/>
      <c r="J107" s="253" t="s">
        <v>413</v>
      </c>
    </row>
    <row r="108" spans="1:10" s="1" customFormat="1" x14ac:dyDescent="0.25">
      <c r="A108" s="260"/>
      <c r="B108" s="254"/>
      <c r="C108" s="28">
        <v>271501</v>
      </c>
      <c r="D108" s="28" t="s">
        <v>20</v>
      </c>
      <c r="E108" s="103">
        <v>3</v>
      </c>
      <c r="F108" s="103"/>
      <c r="G108" s="16">
        <f t="shared" si="6"/>
        <v>3</v>
      </c>
      <c r="H108" s="6"/>
      <c r="I108" s="6"/>
      <c r="J108" s="254"/>
    </row>
    <row r="109" spans="1:10" s="1" customFormat="1" x14ac:dyDescent="0.25">
      <c r="A109" s="260"/>
      <c r="B109" s="254"/>
      <c r="C109" s="28">
        <v>190100</v>
      </c>
      <c r="D109" s="28" t="s">
        <v>18</v>
      </c>
      <c r="E109" s="103">
        <v>2</v>
      </c>
      <c r="F109" s="103"/>
      <c r="G109" s="16">
        <f t="shared" si="6"/>
        <v>2</v>
      </c>
      <c r="H109" s="6"/>
      <c r="I109" s="6"/>
      <c r="J109" s="254"/>
    </row>
    <row r="110" spans="1:10" s="1" customFormat="1" x14ac:dyDescent="0.25">
      <c r="A110" s="261"/>
      <c r="B110" s="254"/>
      <c r="C110" s="28">
        <v>230201</v>
      </c>
      <c r="D110" s="28" t="s">
        <v>17</v>
      </c>
      <c r="E110" s="103">
        <v>2</v>
      </c>
      <c r="F110" s="103"/>
      <c r="G110" s="16">
        <f t="shared" si="6"/>
        <v>2</v>
      </c>
      <c r="H110" s="6"/>
      <c r="I110" s="6"/>
      <c r="J110" s="254"/>
    </row>
    <row r="111" spans="1:10" s="1" customFormat="1" ht="12.75" customHeight="1" x14ac:dyDescent="0.25">
      <c r="A111" s="262">
        <v>25</v>
      </c>
      <c r="B111" s="263" t="s">
        <v>105</v>
      </c>
      <c r="C111" s="25"/>
      <c r="D111" s="42" t="s">
        <v>433</v>
      </c>
      <c r="E111" s="102">
        <f>SUM(E112:E117)</f>
        <v>0</v>
      </c>
      <c r="F111" s="102">
        <f>SUM(F112:F117)</f>
        <v>18</v>
      </c>
      <c r="G111" s="5">
        <f t="shared" si="6"/>
        <v>18</v>
      </c>
      <c r="H111" s="5">
        <v>20</v>
      </c>
      <c r="I111" s="5">
        <f>G111-H111</f>
        <v>-2</v>
      </c>
      <c r="J111" s="136"/>
    </row>
    <row r="112" spans="1:10" s="1" customFormat="1" x14ac:dyDescent="0.25">
      <c r="A112" s="262"/>
      <c r="B112" s="263"/>
      <c r="C112" s="28" t="s">
        <v>309</v>
      </c>
      <c r="D112" s="23" t="s">
        <v>473</v>
      </c>
      <c r="E112" s="105"/>
      <c r="F112" s="105">
        <v>3</v>
      </c>
      <c r="G112" s="16">
        <f t="shared" si="6"/>
        <v>3</v>
      </c>
      <c r="H112" s="6"/>
      <c r="I112" s="6"/>
      <c r="J112" s="246" t="s">
        <v>405</v>
      </c>
    </row>
    <row r="113" spans="1:10" s="1" customFormat="1" ht="38.25" x14ac:dyDescent="0.25">
      <c r="A113" s="262"/>
      <c r="B113" s="263"/>
      <c r="C113" s="34" t="s">
        <v>310</v>
      </c>
      <c r="D113" s="23" t="s">
        <v>481</v>
      </c>
      <c r="E113" s="105"/>
      <c r="F113" s="105">
        <v>6</v>
      </c>
      <c r="G113" s="16">
        <f t="shared" si="6"/>
        <v>6</v>
      </c>
      <c r="H113" s="6"/>
      <c r="I113" s="6"/>
      <c r="J113" s="247"/>
    </row>
    <row r="114" spans="1:10" s="1" customFormat="1" ht="25.5" x14ac:dyDescent="0.25">
      <c r="A114" s="262"/>
      <c r="B114" s="263"/>
      <c r="C114" s="34" t="s">
        <v>311</v>
      </c>
      <c r="D114" s="23" t="s">
        <v>482</v>
      </c>
      <c r="E114" s="105"/>
      <c r="F114" s="105">
        <v>4</v>
      </c>
      <c r="G114" s="16">
        <f t="shared" si="6"/>
        <v>4</v>
      </c>
      <c r="H114" s="6"/>
      <c r="I114" s="6"/>
      <c r="J114" s="247"/>
    </row>
    <row r="115" spans="1:10" s="1" customFormat="1" x14ac:dyDescent="0.25">
      <c r="A115" s="262"/>
      <c r="B115" s="263"/>
      <c r="C115" s="34" t="s">
        <v>313</v>
      </c>
      <c r="D115" s="47" t="s">
        <v>483</v>
      </c>
      <c r="E115" s="103"/>
      <c r="F115" s="103">
        <v>2</v>
      </c>
      <c r="G115" s="16">
        <f t="shared" si="6"/>
        <v>2</v>
      </c>
      <c r="H115" s="6"/>
      <c r="I115" s="6"/>
      <c r="J115" s="247"/>
    </row>
    <row r="116" spans="1:10" s="1" customFormat="1" x14ac:dyDescent="0.25">
      <c r="A116" s="262"/>
      <c r="B116" s="263"/>
      <c r="C116" s="34" t="s">
        <v>313</v>
      </c>
      <c r="D116" s="38" t="s">
        <v>484</v>
      </c>
      <c r="E116" s="103"/>
      <c r="F116" s="103">
        <v>2</v>
      </c>
      <c r="G116" s="16">
        <f t="shared" si="6"/>
        <v>2</v>
      </c>
      <c r="H116" s="6"/>
      <c r="I116" s="6"/>
      <c r="J116" s="247"/>
    </row>
    <row r="117" spans="1:10" s="1" customFormat="1" ht="25.5" x14ac:dyDescent="0.25">
      <c r="A117" s="262"/>
      <c r="B117" s="263"/>
      <c r="C117" s="34" t="s">
        <v>312</v>
      </c>
      <c r="D117" s="48" t="s">
        <v>485</v>
      </c>
      <c r="E117" s="103"/>
      <c r="F117" s="103">
        <v>1</v>
      </c>
      <c r="G117" s="16">
        <f t="shared" si="6"/>
        <v>1</v>
      </c>
      <c r="H117" s="6"/>
      <c r="I117" s="6"/>
      <c r="J117" s="248"/>
    </row>
    <row r="118" spans="1:10" s="1" customFormat="1" x14ac:dyDescent="0.25">
      <c r="A118" s="262">
        <v>26</v>
      </c>
      <c r="B118" s="263" t="s">
        <v>448</v>
      </c>
      <c r="C118" s="25"/>
      <c r="D118" s="42" t="s">
        <v>433</v>
      </c>
      <c r="E118" s="102">
        <f>SUM(E119:E127)</f>
        <v>25</v>
      </c>
      <c r="F118" s="102">
        <f>SUM(F119:F127)</f>
        <v>0</v>
      </c>
      <c r="G118" s="5">
        <f t="shared" si="6"/>
        <v>25</v>
      </c>
      <c r="H118" s="5">
        <v>11</v>
      </c>
      <c r="I118" s="5">
        <v>0</v>
      </c>
      <c r="J118" s="26"/>
    </row>
    <row r="119" spans="1:10" s="1" customFormat="1" ht="26.25" customHeight="1" x14ac:dyDescent="0.25">
      <c r="A119" s="262"/>
      <c r="B119" s="263"/>
      <c r="C119" s="30" t="s">
        <v>314</v>
      </c>
      <c r="D119" s="49" t="s">
        <v>240</v>
      </c>
      <c r="E119" s="105">
        <v>1</v>
      </c>
      <c r="F119" s="103"/>
      <c r="G119" s="16">
        <f t="shared" si="6"/>
        <v>1</v>
      </c>
      <c r="H119" s="6"/>
      <c r="I119" s="6"/>
      <c r="J119" s="253" t="s">
        <v>449</v>
      </c>
    </row>
    <row r="120" spans="1:10" s="1" customFormat="1" x14ac:dyDescent="0.25">
      <c r="A120" s="262"/>
      <c r="B120" s="263"/>
      <c r="C120" s="30" t="s">
        <v>316</v>
      </c>
      <c r="D120" s="23" t="s">
        <v>315</v>
      </c>
      <c r="E120" s="105">
        <v>5</v>
      </c>
      <c r="F120" s="103"/>
      <c r="G120" s="16">
        <f t="shared" ref="G120:G127" si="7">E120+F120</f>
        <v>5</v>
      </c>
      <c r="H120" s="6"/>
      <c r="I120" s="6"/>
      <c r="J120" s="254"/>
    </row>
    <row r="121" spans="1:10" s="1" customFormat="1" x14ac:dyDescent="0.25">
      <c r="A121" s="262"/>
      <c r="B121" s="263"/>
      <c r="C121" s="30" t="s">
        <v>174</v>
      </c>
      <c r="D121" s="23" t="s">
        <v>109</v>
      </c>
      <c r="E121" s="105">
        <v>2</v>
      </c>
      <c r="F121" s="103"/>
      <c r="G121" s="16">
        <f t="shared" si="7"/>
        <v>2</v>
      </c>
      <c r="H121" s="6"/>
      <c r="I121" s="6"/>
      <c r="J121" s="255"/>
    </row>
    <row r="122" spans="1:10" s="1" customFormat="1" ht="25.5" x14ac:dyDescent="0.25">
      <c r="A122" s="262"/>
      <c r="B122" s="263"/>
      <c r="C122" s="30" t="s">
        <v>317</v>
      </c>
      <c r="D122" s="23" t="s">
        <v>78</v>
      </c>
      <c r="E122" s="105">
        <v>1</v>
      </c>
      <c r="F122" s="103"/>
      <c r="G122" s="16">
        <f t="shared" si="7"/>
        <v>1</v>
      </c>
      <c r="H122" s="6"/>
      <c r="I122" s="6"/>
      <c r="J122" s="131" t="s">
        <v>414</v>
      </c>
    </row>
    <row r="123" spans="1:10" s="1" customFormat="1" x14ac:dyDescent="0.25">
      <c r="A123" s="262"/>
      <c r="B123" s="263"/>
      <c r="C123" s="30" t="s">
        <v>318</v>
      </c>
      <c r="D123" s="50" t="s">
        <v>14</v>
      </c>
      <c r="E123" s="103">
        <v>2</v>
      </c>
      <c r="F123" s="103"/>
      <c r="G123" s="16">
        <f t="shared" si="7"/>
        <v>2</v>
      </c>
      <c r="H123" s="6"/>
      <c r="I123" s="6"/>
      <c r="J123" s="253" t="s">
        <v>450</v>
      </c>
    </row>
    <row r="124" spans="1:10" s="1" customFormat="1" ht="12.75" customHeight="1" x14ac:dyDescent="0.25">
      <c r="A124" s="262"/>
      <c r="B124" s="263"/>
      <c r="C124" s="30" t="s">
        <v>319</v>
      </c>
      <c r="D124" s="48" t="s">
        <v>241</v>
      </c>
      <c r="E124" s="103">
        <v>4</v>
      </c>
      <c r="F124" s="103"/>
      <c r="G124" s="16">
        <f t="shared" si="7"/>
        <v>4</v>
      </c>
      <c r="H124" s="6"/>
      <c r="I124" s="6"/>
      <c r="J124" s="254"/>
    </row>
    <row r="125" spans="1:10" s="1" customFormat="1" ht="12.75" customHeight="1" x14ac:dyDescent="0.25">
      <c r="A125" s="262"/>
      <c r="B125" s="263"/>
      <c r="C125" s="51">
        <v>130201</v>
      </c>
      <c r="D125" s="23" t="s">
        <v>242</v>
      </c>
      <c r="E125" s="103">
        <v>2</v>
      </c>
      <c r="F125" s="103"/>
      <c r="G125" s="16">
        <f t="shared" si="7"/>
        <v>2</v>
      </c>
      <c r="H125" s="6"/>
      <c r="I125" s="6"/>
      <c r="J125" s="254"/>
    </row>
    <row r="126" spans="1:10" s="1" customFormat="1" x14ac:dyDescent="0.2">
      <c r="A126" s="262"/>
      <c r="B126" s="263"/>
      <c r="C126" s="30" t="s">
        <v>320</v>
      </c>
      <c r="D126" s="52" t="s">
        <v>243</v>
      </c>
      <c r="E126" s="103">
        <v>5</v>
      </c>
      <c r="F126" s="103"/>
      <c r="G126" s="16">
        <f t="shared" si="7"/>
        <v>5</v>
      </c>
      <c r="H126" s="6"/>
      <c r="I126" s="6"/>
      <c r="J126" s="255"/>
    </row>
    <row r="127" spans="1:10" s="1" customFormat="1" ht="25.9" customHeight="1" x14ac:dyDescent="0.25">
      <c r="A127" s="262"/>
      <c r="B127" s="263"/>
      <c r="C127" s="37" t="s">
        <v>110</v>
      </c>
      <c r="D127" s="23" t="s">
        <v>111</v>
      </c>
      <c r="E127" s="103">
        <v>3</v>
      </c>
      <c r="F127" s="103"/>
      <c r="G127" s="16">
        <f t="shared" si="7"/>
        <v>3</v>
      </c>
      <c r="H127" s="6"/>
      <c r="I127" s="6"/>
      <c r="J127" s="131" t="s">
        <v>415</v>
      </c>
    </row>
    <row r="128" spans="1:10" s="1" customFormat="1" ht="21.6" customHeight="1" x14ac:dyDescent="0.25">
      <c r="A128" s="183">
        <v>27</v>
      </c>
      <c r="B128" s="253" t="s">
        <v>112</v>
      </c>
      <c r="C128" s="25"/>
      <c r="D128" s="26" t="s">
        <v>433</v>
      </c>
      <c r="E128" s="102">
        <f>SUM(E129:E134)</f>
        <v>0</v>
      </c>
      <c r="F128" s="102">
        <f>SUM(F129:F134)</f>
        <v>10</v>
      </c>
      <c r="G128" s="5">
        <f t="shared" ref="G128:G138" si="8">E128+F128</f>
        <v>10</v>
      </c>
      <c r="H128" s="5">
        <v>10</v>
      </c>
      <c r="I128" s="5">
        <f>G128-H128</f>
        <v>0</v>
      </c>
      <c r="J128" s="26"/>
    </row>
    <row r="129" spans="1:10" s="1" customFormat="1" ht="25.5" x14ac:dyDescent="0.25">
      <c r="A129" s="184"/>
      <c r="B129" s="254"/>
      <c r="C129" s="28">
        <v>230102</v>
      </c>
      <c r="D129" s="28" t="s">
        <v>113</v>
      </c>
      <c r="E129" s="103"/>
      <c r="F129" s="103">
        <v>2</v>
      </c>
      <c r="G129" s="16">
        <f t="shared" si="8"/>
        <v>2</v>
      </c>
      <c r="H129" s="6"/>
      <c r="I129" s="6"/>
      <c r="J129" s="131" t="s">
        <v>451</v>
      </c>
    </row>
    <row r="130" spans="1:10" s="1" customFormat="1" ht="25.5" x14ac:dyDescent="0.25">
      <c r="A130" s="184"/>
      <c r="B130" s="254"/>
      <c r="C130" s="30" t="s">
        <v>11</v>
      </c>
      <c r="D130" s="28" t="s">
        <v>245</v>
      </c>
      <c r="E130" s="103"/>
      <c r="F130" s="103">
        <v>3</v>
      </c>
      <c r="G130" s="16">
        <f t="shared" si="8"/>
        <v>3</v>
      </c>
      <c r="H130" s="6"/>
      <c r="I130" s="6"/>
      <c r="J130" s="131" t="s">
        <v>416</v>
      </c>
    </row>
    <row r="131" spans="1:10" s="1" customFormat="1" ht="25.5" x14ac:dyDescent="0.25">
      <c r="A131" s="188"/>
      <c r="B131" s="138"/>
      <c r="C131" s="135" t="s">
        <v>79</v>
      </c>
      <c r="D131" s="131" t="s">
        <v>80</v>
      </c>
      <c r="E131" s="103"/>
      <c r="F131" s="103">
        <v>2</v>
      </c>
      <c r="G131" s="129">
        <f t="shared" si="8"/>
        <v>2</v>
      </c>
      <c r="H131" s="6"/>
      <c r="I131" s="6"/>
      <c r="J131" s="131" t="s">
        <v>417</v>
      </c>
    </row>
    <row r="132" spans="1:10" s="1" customFormat="1" ht="15.6" customHeight="1" x14ac:dyDescent="0.2">
      <c r="A132" s="181"/>
      <c r="B132" s="137"/>
      <c r="C132" s="185" t="s">
        <v>321</v>
      </c>
      <c r="D132" s="186" t="s">
        <v>246</v>
      </c>
      <c r="E132" s="187"/>
      <c r="F132" s="187">
        <v>1</v>
      </c>
      <c r="G132" s="127">
        <f t="shared" si="8"/>
        <v>1</v>
      </c>
      <c r="H132" s="130"/>
      <c r="I132" s="130"/>
      <c r="J132" s="254" t="s">
        <v>334</v>
      </c>
    </row>
    <row r="133" spans="1:10" s="1" customFormat="1" ht="25.5" x14ac:dyDescent="0.2">
      <c r="A133" s="181"/>
      <c r="B133" s="137"/>
      <c r="C133" s="30" t="s">
        <v>323</v>
      </c>
      <c r="D133" s="52" t="s">
        <v>324</v>
      </c>
      <c r="E133" s="103"/>
      <c r="F133" s="103">
        <v>1</v>
      </c>
      <c r="G133" s="16">
        <f t="shared" si="8"/>
        <v>1</v>
      </c>
      <c r="H133" s="6"/>
      <c r="I133" s="6"/>
      <c r="J133" s="255"/>
    </row>
    <row r="134" spans="1:10" s="1" customFormat="1" ht="25.5" x14ac:dyDescent="0.25">
      <c r="A134" s="182"/>
      <c r="B134" s="138"/>
      <c r="C134" s="34" t="s">
        <v>322</v>
      </c>
      <c r="D134" s="38" t="s">
        <v>17</v>
      </c>
      <c r="E134" s="103"/>
      <c r="F134" s="103">
        <v>1</v>
      </c>
      <c r="G134" s="16">
        <f t="shared" si="8"/>
        <v>1</v>
      </c>
      <c r="H134" s="6"/>
      <c r="I134" s="6"/>
      <c r="J134" s="131" t="s">
        <v>418</v>
      </c>
    </row>
    <row r="135" spans="1:10" s="1" customFormat="1" ht="19.899999999999999" customHeight="1" x14ac:dyDescent="0.25">
      <c r="A135" s="262">
        <v>28</v>
      </c>
      <c r="B135" s="263" t="s">
        <v>114</v>
      </c>
      <c r="C135" s="25"/>
      <c r="D135" s="26" t="s">
        <v>433</v>
      </c>
      <c r="E135" s="102">
        <f>E136</f>
        <v>10</v>
      </c>
      <c r="F135" s="102">
        <f>F136</f>
        <v>0</v>
      </c>
      <c r="G135" s="5">
        <f>G136</f>
        <v>10</v>
      </c>
      <c r="H135" s="5">
        <v>8</v>
      </c>
      <c r="I135" s="5">
        <f>G135-H135</f>
        <v>2</v>
      </c>
      <c r="J135" s="26"/>
    </row>
    <row r="136" spans="1:10" s="1" customFormat="1" ht="19.899999999999999" customHeight="1" x14ac:dyDescent="0.25">
      <c r="A136" s="262"/>
      <c r="B136" s="263"/>
      <c r="C136" s="37" t="s">
        <v>23</v>
      </c>
      <c r="D136" s="36" t="s">
        <v>24</v>
      </c>
      <c r="E136" s="104">
        <v>10</v>
      </c>
      <c r="F136" s="103"/>
      <c r="G136" s="16">
        <f>E136</f>
        <v>10</v>
      </c>
      <c r="H136" s="6"/>
      <c r="I136" s="6"/>
      <c r="J136" s="131" t="s">
        <v>404</v>
      </c>
    </row>
    <row r="137" spans="1:10" s="1" customFormat="1" x14ac:dyDescent="0.25">
      <c r="A137" s="262">
        <v>29</v>
      </c>
      <c r="B137" s="294" t="s">
        <v>115</v>
      </c>
      <c r="C137" s="25"/>
      <c r="D137" s="26" t="s">
        <v>433</v>
      </c>
      <c r="E137" s="102">
        <f>E138+E139</f>
        <v>0</v>
      </c>
      <c r="F137" s="102">
        <f>F138+F139</f>
        <v>4</v>
      </c>
      <c r="G137" s="5">
        <f t="shared" si="8"/>
        <v>4</v>
      </c>
      <c r="H137" s="5">
        <v>0</v>
      </c>
      <c r="I137" s="5">
        <v>4</v>
      </c>
      <c r="J137" s="26"/>
    </row>
    <row r="138" spans="1:10" s="1" customFormat="1" ht="25.5" x14ac:dyDescent="0.25">
      <c r="A138" s="262"/>
      <c r="B138" s="294"/>
      <c r="C138" s="36">
        <v>270201</v>
      </c>
      <c r="D138" s="133" t="s">
        <v>452</v>
      </c>
      <c r="E138" s="103"/>
      <c r="F138" s="103">
        <v>2</v>
      </c>
      <c r="G138" s="16">
        <f t="shared" si="8"/>
        <v>2</v>
      </c>
      <c r="H138" s="6"/>
      <c r="I138" s="6"/>
      <c r="J138" s="131" t="s">
        <v>399</v>
      </c>
    </row>
    <row r="139" spans="1:10" s="1" customFormat="1" ht="25.5" x14ac:dyDescent="0.25">
      <c r="A139" s="262"/>
      <c r="B139" s="294"/>
      <c r="C139" s="36">
        <v>270205</v>
      </c>
      <c r="D139" s="36" t="s">
        <v>116</v>
      </c>
      <c r="E139" s="103"/>
      <c r="F139" s="103">
        <v>2</v>
      </c>
      <c r="G139" s="16">
        <f t="shared" ref="G139:G147" si="9">E139+F139</f>
        <v>2</v>
      </c>
      <c r="H139" s="6"/>
      <c r="I139" s="6"/>
      <c r="J139" s="131" t="s">
        <v>399</v>
      </c>
    </row>
    <row r="140" spans="1:10" s="1" customFormat="1" x14ac:dyDescent="0.25">
      <c r="A140" s="262">
        <v>30</v>
      </c>
      <c r="B140" s="263" t="s">
        <v>117</v>
      </c>
      <c r="C140" s="25"/>
      <c r="D140" s="26" t="s">
        <v>433</v>
      </c>
      <c r="E140" s="102">
        <f>E141+E142+E143</f>
        <v>5</v>
      </c>
      <c r="F140" s="102">
        <f>F141+F142+F143</f>
        <v>0</v>
      </c>
      <c r="G140" s="5">
        <f>E140+F140</f>
        <v>5</v>
      </c>
      <c r="H140" s="5">
        <v>5</v>
      </c>
      <c r="I140" s="5">
        <f>G140-H140</f>
        <v>0</v>
      </c>
      <c r="J140" s="26"/>
    </row>
    <row r="141" spans="1:10" s="1" customFormat="1" ht="25.5" x14ac:dyDescent="0.25">
      <c r="A141" s="262"/>
      <c r="B141" s="263"/>
      <c r="C141" s="37" t="s">
        <v>118</v>
      </c>
      <c r="D141" s="36" t="s">
        <v>119</v>
      </c>
      <c r="E141" s="103">
        <v>2</v>
      </c>
      <c r="F141" s="103"/>
      <c r="G141" s="16">
        <f>E141+F141</f>
        <v>2</v>
      </c>
      <c r="H141" s="6"/>
      <c r="I141" s="6"/>
      <c r="J141" s="263" t="s">
        <v>405</v>
      </c>
    </row>
    <row r="142" spans="1:10" s="1" customFormat="1" x14ac:dyDescent="0.25">
      <c r="A142" s="262"/>
      <c r="B142" s="263"/>
      <c r="C142" s="37" t="s">
        <v>120</v>
      </c>
      <c r="D142" s="36" t="s">
        <v>121</v>
      </c>
      <c r="E142" s="103">
        <v>2</v>
      </c>
      <c r="F142" s="103"/>
      <c r="G142" s="16">
        <f t="shared" si="9"/>
        <v>2</v>
      </c>
      <c r="H142" s="6"/>
      <c r="I142" s="6"/>
      <c r="J142" s="263"/>
    </row>
    <row r="143" spans="1:10" s="1" customFormat="1" x14ac:dyDescent="0.25">
      <c r="A143" s="262"/>
      <c r="B143" s="263"/>
      <c r="C143" s="28">
        <v>280302</v>
      </c>
      <c r="D143" s="28" t="s">
        <v>122</v>
      </c>
      <c r="E143" s="103">
        <v>1</v>
      </c>
      <c r="F143" s="103"/>
      <c r="G143" s="16">
        <f t="shared" si="9"/>
        <v>1</v>
      </c>
      <c r="H143" s="6"/>
      <c r="I143" s="6"/>
      <c r="J143" s="263"/>
    </row>
    <row r="144" spans="1:10" s="1" customFormat="1" x14ac:dyDescent="0.25">
      <c r="A144" s="262">
        <v>31</v>
      </c>
      <c r="B144" s="263" t="s">
        <v>123</v>
      </c>
      <c r="C144" s="25"/>
      <c r="D144" s="26" t="s">
        <v>433</v>
      </c>
      <c r="E144" s="102">
        <f>SUM(E145:E147)</f>
        <v>6</v>
      </c>
      <c r="F144" s="102">
        <f>SUM(F145:F147)</f>
        <v>0</v>
      </c>
      <c r="G144" s="5">
        <f>E144+F144</f>
        <v>6</v>
      </c>
      <c r="H144" s="5">
        <v>0</v>
      </c>
      <c r="I144" s="5">
        <v>7</v>
      </c>
      <c r="J144" s="26"/>
    </row>
    <row r="145" spans="1:10" s="1" customFormat="1" ht="25.5" x14ac:dyDescent="0.25">
      <c r="A145" s="262"/>
      <c r="B145" s="263"/>
      <c r="C145" s="30" t="s">
        <v>175</v>
      </c>
      <c r="D145" s="28" t="s">
        <v>124</v>
      </c>
      <c r="E145" s="103">
        <v>4</v>
      </c>
      <c r="F145" s="103"/>
      <c r="G145" s="16">
        <f>E145+F145</f>
        <v>4</v>
      </c>
      <c r="H145" s="6"/>
      <c r="I145" s="6"/>
      <c r="J145" s="131" t="s">
        <v>417</v>
      </c>
    </row>
    <row r="146" spans="1:10" s="1" customFormat="1" ht="25.5" x14ac:dyDescent="0.25">
      <c r="A146" s="262"/>
      <c r="B146" s="263"/>
      <c r="C146" s="30" t="s">
        <v>176</v>
      </c>
      <c r="D146" s="28" t="s">
        <v>125</v>
      </c>
      <c r="E146" s="103">
        <v>1</v>
      </c>
      <c r="F146" s="103"/>
      <c r="G146" s="16">
        <f t="shared" si="9"/>
        <v>1</v>
      </c>
      <c r="H146" s="6"/>
      <c r="I146" s="6"/>
      <c r="J146" s="131" t="s">
        <v>416</v>
      </c>
    </row>
    <row r="147" spans="1:10" s="1" customFormat="1" ht="25.5" x14ac:dyDescent="0.25">
      <c r="A147" s="262"/>
      <c r="B147" s="263"/>
      <c r="C147" s="30" t="s">
        <v>177</v>
      </c>
      <c r="D147" s="28" t="s">
        <v>126</v>
      </c>
      <c r="E147" s="103">
        <v>1</v>
      </c>
      <c r="F147" s="103"/>
      <c r="G147" s="16">
        <f t="shared" si="9"/>
        <v>1</v>
      </c>
      <c r="H147" s="6"/>
      <c r="I147" s="6"/>
      <c r="J147" s="131" t="s">
        <v>414</v>
      </c>
    </row>
    <row r="148" spans="1:10" s="1" customFormat="1" x14ac:dyDescent="0.25">
      <c r="A148" s="259">
        <v>32</v>
      </c>
      <c r="B148" s="253" t="s">
        <v>127</v>
      </c>
      <c r="C148" s="25"/>
      <c r="D148" s="26" t="s">
        <v>433</v>
      </c>
      <c r="E148" s="102">
        <f>SUM(E149:E155)</f>
        <v>8</v>
      </c>
      <c r="F148" s="102">
        <f>SUM(F149:F155)</f>
        <v>10</v>
      </c>
      <c r="G148" s="5">
        <f>E148+F148</f>
        <v>18</v>
      </c>
      <c r="H148" s="5">
        <v>39</v>
      </c>
      <c r="I148" s="5">
        <f>G148-H148</f>
        <v>-21</v>
      </c>
      <c r="J148" s="26"/>
    </row>
    <row r="149" spans="1:10" s="1" customFormat="1" ht="25.5" x14ac:dyDescent="0.25">
      <c r="A149" s="260"/>
      <c r="B149" s="254"/>
      <c r="C149" s="36" t="s">
        <v>337</v>
      </c>
      <c r="D149" s="38" t="s">
        <v>128</v>
      </c>
      <c r="E149" s="103"/>
      <c r="F149" s="103">
        <v>7</v>
      </c>
      <c r="G149" s="16">
        <f>E149+F149</f>
        <v>7</v>
      </c>
      <c r="H149" s="6"/>
      <c r="I149" s="6"/>
      <c r="J149" s="131" t="s">
        <v>419</v>
      </c>
    </row>
    <row r="150" spans="1:10" s="1" customFormat="1" ht="25.5" x14ac:dyDescent="0.25">
      <c r="A150" s="260"/>
      <c r="B150" s="254"/>
      <c r="C150" s="36">
        <v>140100</v>
      </c>
      <c r="D150" s="38" t="s">
        <v>293</v>
      </c>
      <c r="E150" s="103"/>
      <c r="F150" s="103">
        <v>1</v>
      </c>
      <c r="G150" s="16">
        <f t="shared" ref="G150:G155" si="10">E150+F150</f>
        <v>1</v>
      </c>
      <c r="H150" s="6"/>
      <c r="I150" s="6"/>
      <c r="J150" s="131" t="s">
        <v>414</v>
      </c>
    </row>
    <row r="151" spans="1:10" s="1" customFormat="1" ht="25.5" x14ac:dyDescent="0.25">
      <c r="A151" s="260"/>
      <c r="B151" s="254"/>
      <c r="C151" s="36">
        <v>270100</v>
      </c>
      <c r="D151" s="38" t="s">
        <v>232</v>
      </c>
      <c r="E151" s="103">
        <v>1</v>
      </c>
      <c r="F151" s="103"/>
      <c r="G151" s="16">
        <f t="shared" si="10"/>
        <v>1</v>
      </c>
      <c r="H151" s="6"/>
      <c r="I151" s="6"/>
      <c r="J151" s="131" t="s">
        <v>401</v>
      </c>
    </row>
    <row r="152" spans="1:10" s="1" customFormat="1" x14ac:dyDescent="0.25">
      <c r="A152" s="260"/>
      <c r="B152" s="254"/>
      <c r="C152" s="36">
        <v>150700</v>
      </c>
      <c r="D152" s="36" t="s">
        <v>129</v>
      </c>
      <c r="E152" s="103"/>
      <c r="F152" s="103">
        <v>2</v>
      </c>
      <c r="G152" s="16">
        <f t="shared" si="10"/>
        <v>2</v>
      </c>
      <c r="H152" s="6"/>
      <c r="I152" s="6"/>
      <c r="J152" s="131" t="s">
        <v>13</v>
      </c>
    </row>
    <row r="153" spans="1:10" s="1" customFormat="1" ht="25.5" x14ac:dyDescent="0.25">
      <c r="A153" s="260"/>
      <c r="B153" s="254"/>
      <c r="C153" s="34" t="s">
        <v>338</v>
      </c>
      <c r="D153" s="38" t="s">
        <v>213</v>
      </c>
      <c r="E153" s="103">
        <v>2</v>
      </c>
      <c r="F153" s="103"/>
      <c r="G153" s="16">
        <f t="shared" si="10"/>
        <v>2</v>
      </c>
      <c r="H153" s="6"/>
      <c r="I153" s="6"/>
      <c r="J153" s="131" t="s">
        <v>420</v>
      </c>
    </row>
    <row r="154" spans="1:10" s="1" customFormat="1" ht="38.25" x14ac:dyDescent="0.25">
      <c r="A154" s="260"/>
      <c r="B154" s="254"/>
      <c r="C154" s="34" t="s">
        <v>339</v>
      </c>
      <c r="D154" s="36" t="s">
        <v>130</v>
      </c>
      <c r="E154" s="103">
        <v>1</v>
      </c>
      <c r="F154" s="103"/>
      <c r="G154" s="16">
        <f t="shared" si="10"/>
        <v>1</v>
      </c>
      <c r="H154" s="6"/>
      <c r="I154" s="6"/>
      <c r="J154" s="131" t="s">
        <v>421</v>
      </c>
    </row>
    <row r="155" spans="1:10" s="1" customFormat="1" x14ac:dyDescent="0.25">
      <c r="A155" s="261"/>
      <c r="B155" s="255"/>
      <c r="C155" s="34" t="s">
        <v>340</v>
      </c>
      <c r="D155" s="36" t="s">
        <v>15</v>
      </c>
      <c r="E155" s="103">
        <v>4</v>
      </c>
      <c r="F155" s="103"/>
      <c r="G155" s="16">
        <f t="shared" si="10"/>
        <v>4</v>
      </c>
      <c r="H155" s="6"/>
      <c r="I155" s="6"/>
      <c r="J155" s="131" t="s">
        <v>422</v>
      </c>
    </row>
    <row r="156" spans="1:10" s="1" customFormat="1" ht="13.15" customHeight="1" x14ac:dyDescent="0.25">
      <c r="A156" s="295">
        <v>33</v>
      </c>
      <c r="B156" s="253" t="s">
        <v>131</v>
      </c>
      <c r="C156" s="25"/>
      <c r="D156" s="26" t="s">
        <v>433</v>
      </c>
      <c r="E156" s="102">
        <f>SUM(E157:E161)</f>
        <v>18</v>
      </c>
      <c r="F156" s="102">
        <f>SUM(F157:F161)</f>
        <v>0</v>
      </c>
      <c r="G156" s="5">
        <f t="shared" ref="G156:G167" si="11">E156+F156</f>
        <v>18</v>
      </c>
      <c r="H156" s="5">
        <v>9</v>
      </c>
      <c r="I156" s="5">
        <f>H156-G156</f>
        <v>-9</v>
      </c>
      <c r="J156" s="26"/>
    </row>
    <row r="157" spans="1:10" s="1" customFormat="1" ht="13.15" customHeight="1" x14ac:dyDescent="0.25">
      <c r="A157" s="296"/>
      <c r="B157" s="254"/>
      <c r="C157" s="131">
        <v>190401</v>
      </c>
      <c r="D157" s="131" t="s">
        <v>21</v>
      </c>
      <c r="E157" s="103">
        <v>10</v>
      </c>
      <c r="F157" s="103"/>
      <c r="G157" s="129">
        <f t="shared" si="11"/>
        <v>10</v>
      </c>
      <c r="H157" s="6"/>
      <c r="I157" s="6"/>
      <c r="J157" s="253" t="s">
        <v>413</v>
      </c>
    </row>
    <row r="158" spans="1:10" s="1" customFormat="1" x14ac:dyDescent="0.25">
      <c r="A158" s="296"/>
      <c r="B158" s="254"/>
      <c r="C158" s="131">
        <v>271501</v>
      </c>
      <c r="D158" s="131" t="s">
        <v>20</v>
      </c>
      <c r="E158" s="103">
        <v>2</v>
      </c>
      <c r="F158" s="103"/>
      <c r="G158" s="129">
        <f t="shared" si="11"/>
        <v>2</v>
      </c>
      <c r="H158" s="6"/>
      <c r="I158" s="6"/>
      <c r="J158" s="254"/>
    </row>
    <row r="159" spans="1:10" s="1" customFormat="1" x14ac:dyDescent="0.25">
      <c r="A159" s="296"/>
      <c r="B159" s="254"/>
      <c r="C159" s="131">
        <v>190300</v>
      </c>
      <c r="D159" s="131" t="s">
        <v>19</v>
      </c>
      <c r="E159" s="103">
        <v>2</v>
      </c>
      <c r="F159" s="103"/>
      <c r="G159" s="129">
        <f t="shared" si="11"/>
        <v>2</v>
      </c>
      <c r="H159" s="6"/>
      <c r="I159" s="6"/>
      <c r="J159" s="255"/>
    </row>
    <row r="160" spans="1:10" s="1" customFormat="1" x14ac:dyDescent="0.25">
      <c r="A160" s="296"/>
      <c r="B160" s="254"/>
      <c r="C160" s="128">
        <v>190100</v>
      </c>
      <c r="D160" s="128" t="s">
        <v>18</v>
      </c>
      <c r="E160" s="187">
        <v>1</v>
      </c>
      <c r="F160" s="187"/>
      <c r="G160" s="127">
        <f t="shared" si="11"/>
        <v>1</v>
      </c>
      <c r="H160" s="130"/>
      <c r="I160" s="130"/>
      <c r="J160" s="137"/>
    </row>
    <row r="161" spans="1:10" s="1" customFormat="1" ht="25.5" x14ac:dyDescent="0.25">
      <c r="A161" s="297"/>
      <c r="B161" s="255"/>
      <c r="C161" s="28">
        <v>190901</v>
      </c>
      <c r="D161" s="28" t="s">
        <v>486</v>
      </c>
      <c r="E161" s="103">
        <v>3</v>
      </c>
      <c r="F161" s="103"/>
      <c r="G161" s="16">
        <f t="shared" si="11"/>
        <v>3</v>
      </c>
      <c r="H161" s="6"/>
      <c r="I161" s="6"/>
      <c r="J161" s="138"/>
    </row>
    <row r="162" spans="1:10" s="1" customFormat="1" x14ac:dyDescent="0.25">
      <c r="A162" s="262">
        <v>34</v>
      </c>
      <c r="B162" s="263" t="s">
        <v>132</v>
      </c>
      <c r="C162" s="25"/>
      <c r="D162" s="26" t="s">
        <v>433</v>
      </c>
      <c r="E162" s="102">
        <f>E163</f>
        <v>10</v>
      </c>
      <c r="F162" s="102">
        <f>F163</f>
        <v>0</v>
      </c>
      <c r="G162" s="5">
        <f t="shared" si="11"/>
        <v>10</v>
      </c>
      <c r="H162" s="5">
        <v>10</v>
      </c>
      <c r="I162" s="5">
        <v>0</v>
      </c>
      <c r="J162" s="26"/>
    </row>
    <row r="163" spans="1:10" s="1" customFormat="1" x14ac:dyDescent="0.25">
      <c r="A163" s="262"/>
      <c r="B163" s="263"/>
      <c r="C163" s="37" t="s">
        <v>23</v>
      </c>
      <c r="D163" s="36" t="s">
        <v>24</v>
      </c>
      <c r="E163" s="103">
        <v>10</v>
      </c>
      <c r="F163" s="103"/>
      <c r="G163" s="16">
        <f t="shared" si="11"/>
        <v>10</v>
      </c>
      <c r="H163" s="6"/>
      <c r="I163" s="6"/>
      <c r="J163" s="131" t="s">
        <v>404</v>
      </c>
    </row>
    <row r="164" spans="1:10" s="1" customFormat="1" x14ac:dyDescent="0.25">
      <c r="A164" s="262">
        <v>35</v>
      </c>
      <c r="B164" s="263" t="s">
        <v>133</v>
      </c>
      <c r="C164" s="25"/>
      <c r="D164" s="26" t="s">
        <v>433</v>
      </c>
      <c r="E164" s="102">
        <f>E165</f>
        <v>0</v>
      </c>
      <c r="F164" s="102">
        <f>F165</f>
        <v>4</v>
      </c>
      <c r="G164" s="5">
        <f t="shared" si="11"/>
        <v>4</v>
      </c>
      <c r="H164" s="5">
        <v>10</v>
      </c>
      <c r="I164" s="5">
        <f>G164-H164</f>
        <v>-6</v>
      </c>
      <c r="J164" s="26"/>
    </row>
    <row r="165" spans="1:10" s="1" customFormat="1" x14ac:dyDescent="0.25">
      <c r="A165" s="262"/>
      <c r="B165" s="263"/>
      <c r="C165" s="28">
        <v>250100</v>
      </c>
      <c r="D165" s="28" t="s">
        <v>82</v>
      </c>
      <c r="E165" s="103"/>
      <c r="F165" s="103">
        <v>4</v>
      </c>
      <c r="G165" s="16">
        <f t="shared" si="11"/>
        <v>4</v>
      </c>
      <c r="H165" s="6"/>
      <c r="I165" s="6"/>
      <c r="J165" s="131" t="s">
        <v>83</v>
      </c>
    </row>
    <row r="166" spans="1:10" s="1" customFormat="1" x14ac:dyDescent="0.25">
      <c r="A166" s="259">
        <v>36</v>
      </c>
      <c r="B166" s="253" t="s">
        <v>247</v>
      </c>
      <c r="C166" s="25"/>
      <c r="D166" s="26" t="s">
        <v>433</v>
      </c>
      <c r="E166" s="102">
        <f>E167</f>
        <v>4</v>
      </c>
      <c r="F166" s="102">
        <f>F167</f>
        <v>0</v>
      </c>
      <c r="G166" s="5">
        <f t="shared" si="11"/>
        <v>4</v>
      </c>
      <c r="H166" s="5">
        <v>10</v>
      </c>
      <c r="I166" s="5">
        <f>G166-H166</f>
        <v>-6</v>
      </c>
      <c r="J166" s="26"/>
    </row>
    <row r="167" spans="1:10" s="1" customFormat="1" ht="25.5" x14ac:dyDescent="0.25">
      <c r="A167" s="261"/>
      <c r="B167" s="255"/>
      <c r="C167" s="28"/>
      <c r="D167" s="28" t="s">
        <v>248</v>
      </c>
      <c r="E167" s="103">
        <v>4</v>
      </c>
      <c r="F167" s="103"/>
      <c r="G167" s="16">
        <f t="shared" si="11"/>
        <v>4</v>
      </c>
      <c r="H167" s="6"/>
      <c r="I167" s="6"/>
      <c r="J167" s="131" t="s">
        <v>400</v>
      </c>
    </row>
    <row r="168" spans="1:10" s="1" customFormat="1" x14ac:dyDescent="0.25">
      <c r="A168" s="259">
        <v>37</v>
      </c>
      <c r="B168" s="253" t="s">
        <v>249</v>
      </c>
      <c r="C168" s="25"/>
      <c r="D168" s="26" t="s">
        <v>433</v>
      </c>
      <c r="E168" s="102">
        <f>E169+E172+E170+E171</f>
        <v>18</v>
      </c>
      <c r="F168" s="102">
        <f>F169+F172</f>
        <v>0</v>
      </c>
      <c r="G168" s="5">
        <f>E168+F168</f>
        <v>18</v>
      </c>
      <c r="H168" s="5">
        <v>10</v>
      </c>
      <c r="I168" s="5">
        <f>G168-H168</f>
        <v>8</v>
      </c>
      <c r="J168" s="26"/>
    </row>
    <row r="169" spans="1:10" s="1" customFormat="1" ht="25.5" x14ac:dyDescent="0.25">
      <c r="A169" s="260"/>
      <c r="B169" s="254"/>
      <c r="C169" s="28">
        <v>220700</v>
      </c>
      <c r="D169" s="53" t="s">
        <v>244</v>
      </c>
      <c r="E169" s="103">
        <v>8</v>
      </c>
      <c r="F169" s="103"/>
      <c r="G169" s="16">
        <f t="shared" ref="G169:G183" si="12">E169+F169</f>
        <v>8</v>
      </c>
      <c r="H169" s="6"/>
      <c r="I169" s="6"/>
      <c r="J169" s="253" t="s">
        <v>453</v>
      </c>
    </row>
    <row r="170" spans="1:10" s="1" customFormat="1" x14ac:dyDescent="0.25">
      <c r="A170" s="260"/>
      <c r="B170" s="254"/>
      <c r="C170" s="28">
        <v>270800</v>
      </c>
      <c r="D170" s="53" t="s">
        <v>186</v>
      </c>
      <c r="E170" s="103">
        <v>3</v>
      </c>
      <c r="F170" s="103"/>
      <c r="G170" s="16">
        <f t="shared" si="12"/>
        <v>3</v>
      </c>
      <c r="H170" s="6"/>
      <c r="I170" s="6"/>
      <c r="J170" s="254"/>
    </row>
    <row r="171" spans="1:10" s="1" customFormat="1" x14ac:dyDescent="0.25">
      <c r="A171" s="260"/>
      <c r="B171" s="254"/>
      <c r="C171" s="28">
        <v>280104</v>
      </c>
      <c r="D171" s="53" t="s">
        <v>15</v>
      </c>
      <c r="E171" s="103">
        <v>5</v>
      </c>
      <c r="F171" s="103"/>
      <c r="G171" s="16">
        <f>E171+F171</f>
        <v>5</v>
      </c>
      <c r="H171" s="6"/>
      <c r="I171" s="6"/>
      <c r="J171" s="254"/>
    </row>
    <row r="172" spans="1:10" s="1" customFormat="1" x14ac:dyDescent="0.25">
      <c r="A172" s="261"/>
      <c r="B172" s="255"/>
      <c r="C172" s="28">
        <v>140100</v>
      </c>
      <c r="D172" s="23" t="s">
        <v>85</v>
      </c>
      <c r="E172" s="103">
        <v>2</v>
      </c>
      <c r="F172" s="103"/>
      <c r="G172" s="16">
        <f t="shared" si="12"/>
        <v>2</v>
      </c>
      <c r="H172" s="6"/>
      <c r="I172" s="6"/>
      <c r="J172" s="255"/>
    </row>
    <row r="173" spans="1:10" x14ac:dyDescent="0.2">
      <c r="A173" s="259">
        <v>38</v>
      </c>
      <c r="B173" s="253" t="s">
        <v>5</v>
      </c>
      <c r="C173" s="25"/>
      <c r="D173" s="41" t="s">
        <v>433</v>
      </c>
      <c r="E173" s="102">
        <f>E174</f>
        <v>5</v>
      </c>
      <c r="F173" s="102">
        <f>F174</f>
        <v>0</v>
      </c>
      <c r="G173" s="5">
        <f t="shared" si="12"/>
        <v>5</v>
      </c>
      <c r="H173" s="5">
        <v>8</v>
      </c>
      <c r="I173" s="5">
        <f t="shared" ref="I173:I207" si="13">G173-H173</f>
        <v>-3</v>
      </c>
      <c r="J173" s="27"/>
    </row>
    <row r="174" spans="1:10" ht="28.15" customHeight="1" x14ac:dyDescent="0.2">
      <c r="A174" s="261"/>
      <c r="B174" s="255"/>
      <c r="C174" s="30" t="s">
        <v>6</v>
      </c>
      <c r="D174" s="28" t="s">
        <v>7</v>
      </c>
      <c r="E174" s="103">
        <v>5</v>
      </c>
      <c r="F174" s="103"/>
      <c r="G174" s="16">
        <f t="shared" si="12"/>
        <v>5</v>
      </c>
      <c r="H174" s="6"/>
      <c r="I174" s="5">
        <f t="shared" si="13"/>
        <v>5</v>
      </c>
      <c r="J174" s="131" t="s">
        <v>487</v>
      </c>
    </row>
    <row r="175" spans="1:10" x14ac:dyDescent="0.2">
      <c r="A175" s="256">
        <v>39</v>
      </c>
      <c r="B175" s="253" t="s">
        <v>9</v>
      </c>
      <c r="C175" s="25"/>
      <c r="D175" s="26" t="s">
        <v>433</v>
      </c>
      <c r="E175" s="102">
        <f>SUM(E176:E178)</f>
        <v>0</v>
      </c>
      <c r="F175" s="102">
        <f>SUM(F176:F178)</f>
        <v>10</v>
      </c>
      <c r="G175" s="5">
        <f t="shared" si="12"/>
        <v>10</v>
      </c>
      <c r="H175" s="5">
        <v>10</v>
      </c>
      <c r="I175" s="5">
        <f t="shared" si="13"/>
        <v>0</v>
      </c>
      <c r="J175" s="131"/>
    </row>
    <row r="176" spans="1:10" ht="39.6" customHeight="1" x14ac:dyDescent="0.2">
      <c r="A176" s="257"/>
      <c r="B176" s="254"/>
      <c r="C176" s="30" t="s">
        <v>252</v>
      </c>
      <c r="D176" s="28" t="s">
        <v>186</v>
      </c>
      <c r="E176" s="103"/>
      <c r="F176" s="103">
        <v>6</v>
      </c>
      <c r="G176" s="16">
        <f t="shared" si="12"/>
        <v>6</v>
      </c>
      <c r="H176" s="6"/>
      <c r="I176" s="5">
        <f t="shared" si="13"/>
        <v>6</v>
      </c>
      <c r="J176" s="131" t="s">
        <v>454</v>
      </c>
    </row>
    <row r="177" spans="1:10" ht="25.5" x14ac:dyDescent="0.2">
      <c r="A177" s="257"/>
      <c r="B177" s="254"/>
      <c r="C177" s="30" t="s">
        <v>256</v>
      </c>
      <c r="D177" s="28" t="s">
        <v>12</v>
      </c>
      <c r="E177" s="103"/>
      <c r="F177" s="103">
        <v>2</v>
      </c>
      <c r="G177" s="16">
        <f t="shared" si="12"/>
        <v>2</v>
      </c>
      <c r="H177" s="6"/>
      <c r="I177" s="5">
        <f t="shared" si="13"/>
        <v>2</v>
      </c>
      <c r="J177" s="131" t="s">
        <v>423</v>
      </c>
    </row>
    <row r="178" spans="1:10" ht="25.5" x14ac:dyDescent="0.2">
      <c r="A178" s="257"/>
      <c r="B178" s="254"/>
      <c r="C178" s="30" t="s">
        <v>257</v>
      </c>
      <c r="D178" s="28" t="s">
        <v>258</v>
      </c>
      <c r="E178" s="103"/>
      <c r="F178" s="103">
        <v>2</v>
      </c>
      <c r="G178" s="16">
        <f t="shared" si="12"/>
        <v>2</v>
      </c>
      <c r="H178" s="6"/>
      <c r="I178" s="5">
        <f t="shared" si="13"/>
        <v>2</v>
      </c>
      <c r="J178" s="131" t="s">
        <v>333</v>
      </c>
    </row>
    <row r="179" spans="1:10" s="2" customFormat="1" x14ac:dyDescent="0.25">
      <c r="A179" s="277">
        <v>40</v>
      </c>
      <c r="B179" s="278" t="s">
        <v>488</v>
      </c>
      <c r="C179" s="86"/>
      <c r="D179" s="120" t="s">
        <v>433</v>
      </c>
      <c r="E179" s="102">
        <f>E181</f>
        <v>2</v>
      </c>
      <c r="F179" s="102">
        <f>F181</f>
        <v>0</v>
      </c>
      <c r="G179" s="83">
        <f>G180+G181</f>
        <v>4</v>
      </c>
      <c r="H179" s="83">
        <v>14</v>
      </c>
      <c r="I179" s="11">
        <f>G179-H179</f>
        <v>-10</v>
      </c>
      <c r="J179" s="83"/>
    </row>
    <row r="180" spans="1:10" s="2" customFormat="1" x14ac:dyDescent="0.25">
      <c r="A180" s="277"/>
      <c r="B180" s="279"/>
      <c r="C180" s="122">
        <v>180402</v>
      </c>
      <c r="D180" s="123" t="s">
        <v>375</v>
      </c>
      <c r="E180" s="105">
        <v>2</v>
      </c>
      <c r="F180" s="103"/>
      <c r="G180" s="96">
        <f>E180</f>
        <v>2</v>
      </c>
      <c r="H180" s="83"/>
      <c r="I180" s="11"/>
      <c r="J180" s="241" t="s">
        <v>399</v>
      </c>
    </row>
    <row r="181" spans="1:10" s="1" customFormat="1" x14ac:dyDescent="0.25">
      <c r="A181" s="277"/>
      <c r="B181" s="280"/>
      <c r="C181" s="122">
        <v>180404</v>
      </c>
      <c r="D181" s="123" t="s">
        <v>376</v>
      </c>
      <c r="E181" s="105">
        <v>2</v>
      </c>
      <c r="F181" s="108"/>
      <c r="G181" s="96">
        <f>E181</f>
        <v>2</v>
      </c>
      <c r="H181" s="85"/>
      <c r="I181" s="85"/>
      <c r="J181" s="243"/>
    </row>
    <row r="182" spans="1:10" ht="13.15" customHeight="1" x14ac:dyDescent="0.2">
      <c r="A182" s="256">
        <v>41</v>
      </c>
      <c r="B182" s="253" t="s">
        <v>455</v>
      </c>
      <c r="C182" s="121"/>
      <c r="D182" s="41" t="s">
        <v>433</v>
      </c>
      <c r="E182" s="102">
        <f>SUM(E183:E194)</f>
        <v>30</v>
      </c>
      <c r="F182" s="102">
        <f>SUM(F183:F194)</f>
        <v>9</v>
      </c>
      <c r="G182" s="5">
        <f t="shared" si="12"/>
        <v>39</v>
      </c>
      <c r="H182" s="5">
        <v>38</v>
      </c>
      <c r="I182" s="5">
        <f t="shared" si="13"/>
        <v>1</v>
      </c>
      <c r="J182" s="26"/>
    </row>
    <row r="183" spans="1:10" ht="26.45" customHeight="1" x14ac:dyDescent="0.2">
      <c r="A183" s="257"/>
      <c r="B183" s="254"/>
      <c r="C183" s="30" t="s">
        <v>259</v>
      </c>
      <c r="D183" s="28" t="s">
        <v>456</v>
      </c>
      <c r="E183" s="103"/>
      <c r="F183" s="103">
        <v>4</v>
      </c>
      <c r="G183" s="16">
        <f t="shared" si="12"/>
        <v>4</v>
      </c>
      <c r="H183" s="6"/>
      <c r="I183" s="5">
        <f t="shared" si="13"/>
        <v>4</v>
      </c>
      <c r="J183" s="253" t="s">
        <v>413</v>
      </c>
    </row>
    <row r="184" spans="1:10" x14ac:dyDescent="0.2">
      <c r="A184" s="257"/>
      <c r="B184" s="254"/>
      <c r="C184" s="30" t="s">
        <v>259</v>
      </c>
      <c r="D184" s="28" t="s">
        <v>457</v>
      </c>
      <c r="E184" s="103"/>
      <c r="F184" s="103">
        <v>3</v>
      </c>
      <c r="G184" s="16">
        <f t="shared" ref="G184:G194" si="14">E184+F184</f>
        <v>3</v>
      </c>
      <c r="H184" s="6"/>
      <c r="I184" s="5">
        <f t="shared" si="13"/>
        <v>3</v>
      </c>
      <c r="J184" s="254"/>
    </row>
    <row r="185" spans="1:10" x14ac:dyDescent="0.2">
      <c r="A185" s="257"/>
      <c r="B185" s="254"/>
      <c r="C185" s="30" t="s">
        <v>260</v>
      </c>
      <c r="D185" s="28" t="s">
        <v>16</v>
      </c>
      <c r="E185" s="103">
        <v>3</v>
      </c>
      <c r="F185" s="103"/>
      <c r="G185" s="16">
        <f t="shared" si="14"/>
        <v>3</v>
      </c>
      <c r="H185" s="6"/>
      <c r="I185" s="5">
        <f t="shared" si="13"/>
        <v>3</v>
      </c>
      <c r="J185" s="254"/>
    </row>
    <row r="186" spans="1:10" x14ac:dyDescent="0.2">
      <c r="A186" s="257"/>
      <c r="B186" s="254"/>
      <c r="C186" s="30" t="s">
        <v>261</v>
      </c>
      <c r="D186" s="28" t="s">
        <v>17</v>
      </c>
      <c r="E186" s="103"/>
      <c r="F186" s="103">
        <v>2</v>
      </c>
      <c r="G186" s="16">
        <f t="shared" si="14"/>
        <v>2</v>
      </c>
      <c r="H186" s="6"/>
      <c r="I186" s="5">
        <f t="shared" si="13"/>
        <v>2</v>
      </c>
      <c r="J186" s="254"/>
    </row>
    <row r="187" spans="1:10" x14ac:dyDescent="0.2">
      <c r="A187" s="257"/>
      <c r="B187" s="254"/>
      <c r="C187" s="135" t="s">
        <v>254</v>
      </c>
      <c r="D187" s="131" t="s">
        <v>18</v>
      </c>
      <c r="E187" s="103">
        <v>2</v>
      </c>
      <c r="F187" s="103"/>
      <c r="G187" s="129">
        <f t="shared" si="14"/>
        <v>2</v>
      </c>
      <c r="H187" s="6"/>
      <c r="I187" s="5">
        <f t="shared" si="13"/>
        <v>2</v>
      </c>
      <c r="J187" s="137"/>
    </row>
    <row r="188" spans="1:10" x14ac:dyDescent="0.2">
      <c r="A188" s="257"/>
      <c r="B188" s="254"/>
      <c r="C188" s="135" t="s">
        <v>262</v>
      </c>
      <c r="D188" s="131" t="s">
        <v>266</v>
      </c>
      <c r="E188" s="103">
        <v>3</v>
      </c>
      <c r="F188" s="103"/>
      <c r="G188" s="129">
        <f t="shared" si="14"/>
        <v>3</v>
      </c>
      <c r="H188" s="6"/>
      <c r="I188" s="5">
        <f t="shared" si="13"/>
        <v>3</v>
      </c>
      <c r="J188" s="137"/>
    </row>
    <row r="189" spans="1:10" x14ac:dyDescent="0.2">
      <c r="A189" s="257"/>
      <c r="B189" s="254"/>
      <c r="C189" s="135" t="s">
        <v>262</v>
      </c>
      <c r="D189" s="131" t="s">
        <v>267</v>
      </c>
      <c r="E189" s="103">
        <v>3</v>
      </c>
      <c r="F189" s="103"/>
      <c r="G189" s="129">
        <f t="shared" si="14"/>
        <v>3</v>
      </c>
      <c r="H189" s="6"/>
      <c r="I189" s="5">
        <f t="shared" si="13"/>
        <v>3</v>
      </c>
      <c r="J189" s="137"/>
    </row>
    <row r="190" spans="1:10" ht="25.5" x14ac:dyDescent="0.2">
      <c r="A190" s="257"/>
      <c r="B190" s="254"/>
      <c r="C190" s="135" t="s">
        <v>263</v>
      </c>
      <c r="D190" s="131" t="s">
        <v>268</v>
      </c>
      <c r="E190" s="103">
        <v>2</v>
      </c>
      <c r="F190" s="103"/>
      <c r="G190" s="129">
        <f t="shared" si="14"/>
        <v>2</v>
      </c>
      <c r="H190" s="6"/>
      <c r="I190" s="5">
        <f t="shared" si="13"/>
        <v>2</v>
      </c>
      <c r="J190" s="138"/>
    </row>
    <row r="191" spans="1:10" x14ac:dyDescent="0.2">
      <c r="A191" s="257"/>
      <c r="B191" s="254"/>
      <c r="C191" s="185" t="s">
        <v>263</v>
      </c>
      <c r="D191" s="128" t="s">
        <v>269</v>
      </c>
      <c r="E191" s="187">
        <v>2</v>
      </c>
      <c r="F191" s="187"/>
      <c r="G191" s="127">
        <f t="shared" si="14"/>
        <v>2</v>
      </c>
      <c r="H191" s="130"/>
      <c r="I191" s="125">
        <f t="shared" si="13"/>
        <v>2</v>
      </c>
      <c r="J191" s="137"/>
    </row>
    <row r="192" spans="1:10" ht="24" customHeight="1" x14ac:dyDescent="0.2">
      <c r="A192" s="257"/>
      <c r="B192" s="254"/>
      <c r="C192" s="30" t="s">
        <v>263</v>
      </c>
      <c r="D192" s="28" t="s">
        <v>458</v>
      </c>
      <c r="E192" s="103">
        <v>2</v>
      </c>
      <c r="F192" s="103"/>
      <c r="G192" s="16">
        <f t="shared" si="14"/>
        <v>2</v>
      </c>
      <c r="H192" s="6"/>
      <c r="I192" s="5">
        <f t="shared" si="13"/>
        <v>2</v>
      </c>
      <c r="J192" s="137"/>
    </row>
    <row r="193" spans="1:10" x14ac:dyDescent="0.2">
      <c r="A193" s="257"/>
      <c r="B193" s="254"/>
      <c r="C193" s="30" t="s">
        <v>264</v>
      </c>
      <c r="D193" s="28" t="s">
        <v>20</v>
      </c>
      <c r="E193" s="103">
        <v>3</v>
      </c>
      <c r="F193" s="103"/>
      <c r="G193" s="16">
        <f t="shared" si="14"/>
        <v>3</v>
      </c>
      <c r="H193" s="6"/>
      <c r="I193" s="5">
        <f t="shared" si="13"/>
        <v>3</v>
      </c>
      <c r="J193" s="137"/>
    </row>
    <row r="194" spans="1:10" x14ac:dyDescent="0.2">
      <c r="A194" s="258"/>
      <c r="B194" s="255"/>
      <c r="C194" s="30" t="s">
        <v>265</v>
      </c>
      <c r="D194" s="28" t="s">
        <v>21</v>
      </c>
      <c r="E194" s="103">
        <v>10</v>
      </c>
      <c r="F194" s="103"/>
      <c r="G194" s="16">
        <f t="shared" si="14"/>
        <v>10</v>
      </c>
      <c r="H194" s="6"/>
      <c r="I194" s="5">
        <f t="shared" si="13"/>
        <v>10</v>
      </c>
      <c r="J194" s="138"/>
    </row>
    <row r="195" spans="1:10" s="54" customFormat="1" x14ac:dyDescent="0.25">
      <c r="A195" s="256">
        <v>42</v>
      </c>
      <c r="B195" s="253" t="s">
        <v>22</v>
      </c>
      <c r="C195" s="40"/>
      <c r="D195" s="26" t="s">
        <v>433</v>
      </c>
      <c r="E195" s="102">
        <f>SUM(E196:E198)</f>
        <v>12</v>
      </c>
      <c r="F195" s="102">
        <f>SUM(F196:F198)</f>
        <v>0</v>
      </c>
      <c r="G195" s="5">
        <f>E195+F195</f>
        <v>12</v>
      </c>
      <c r="H195" s="5">
        <v>8</v>
      </c>
      <c r="I195" s="5">
        <f>G195-H195</f>
        <v>4</v>
      </c>
      <c r="J195" s="179"/>
    </row>
    <row r="196" spans="1:10" s="54" customFormat="1" x14ac:dyDescent="0.25">
      <c r="A196" s="257"/>
      <c r="B196" s="254"/>
      <c r="C196" s="30" t="s">
        <v>23</v>
      </c>
      <c r="D196" s="28" t="s">
        <v>24</v>
      </c>
      <c r="E196" s="103">
        <v>7</v>
      </c>
      <c r="F196" s="103"/>
      <c r="G196" s="6">
        <f>E196+F196</f>
        <v>7</v>
      </c>
      <c r="H196" s="6"/>
      <c r="I196" s="28"/>
      <c r="J196" s="246" t="s">
        <v>404</v>
      </c>
    </row>
    <row r="197" spans="1:10" s="54" customFormat="1" x14ac:dyDescent="0.25">
      <c r="A197" s="257"/>
      <c r="B197" s="254"/>
      <c r="C197" s="30" t="s">
        <v>187</v>
      </c>
      <c r="D197" s="55" t="s">
        <v>188</v>
      </c>
      <c r="E197" s="103">
        <v>3</v>
      </c>
      <c r="F197" s="103"/>
      <c r="G197" s="6">
        <f>E197+F197</f>
        <v>3</v>
      </c>
      <c r="H197" s="6"/>
      <c r="I197" s="28"/>
      <c r="J197" s="247"/>
    </row>
    <row r="198" spans="1:10" s="54" customFormat="1" x14ac:dyDescent="0.25">
      <c r="A198" s="258"/>
      <c r="B198" s="255"/>
      <c r="C198" s="30" t="s">
        <v>282</v>
      </c>
      <c r="D198" s="55" t="s">
        <v>189</v>
      </c>
      <c r="E198" s="103">
        <v>2</v>
      </c>
      <c r="F198" s="103"/>
      <c r="G198" s="6">
        <f>E198+F198</f>
        <v>2</v>
      </c>
      <c r="H198" s="6"/>
      <c r="I198" s="28"/>
      <c r="J198" s="248"/>
    </row>
    <row r="199" spans="1:10" x14ac:dyDescent="0.2">
      <c r="A199" s="259">
        <v>43</v>
      </c>
      <c r="B199" s="246" t="s">
        <v>25</v>
      </c>
      <c r="C199" s="25"/>
      <c r="D199" s="56" t="s">
        <v>433</v>
      </c>
      <c r="E199" s="102">
        <f>SUM(E200:E203)</f>
        <v>5</v>
      </c>
      <c r="F199" s="102">
        <f>SUM(F200:F203)</f>
        <v>8</v>
      </c>
      <c r="G199" s="5">
        <f>SUM(G200:G203)</f>
        <v>13</v>
      </c>
      <c r="H199" s="5">
        <v>12</v>
      </c>
      <c r="I199" s="5">
        <f t="shared" si="13"/>
        <v>1</v>
      </c>
      <c r="J199" s="131"/>
    </row>
    <row r="200" spans="1:10" x14ac:dyDescent="0.2">
      <c r="A200" s="260"/>
      <c r="B200" s="247"/>
      <c r="C200" s="30" t="s">
        <v>252</v>
      </c>
      <c r="D200" s="57" t="s">
        <v>251</v>
      </c>
      <c r="E200" s="104"/>
      <c r="F200" s="103">
        <v>5</v>
      </c>
      <c r="G200" s="16">
        <f>E200+F200</f>
        <v>5</v>
      </c>
      <c r="H200" s="6"/>
      <c r="I200" s="5">
        <f t="shared" si="13"/>
        <v>5</v>
      </c>
      <c r="J200" s="253" t="s">
        <v>424</v>
      </c>
    </row>
    <row r="201" spans="1:10" x14ac:dyDescent="0.2">
      <c r="A201" s="260"/>
      <c r="B201" s="247"/>
      <c r="C201" s="30" t="s">
        <v>252</v>
      </c>
      <c r="D201" s="57" t="s">
        <v>253</v>
      </c>
      <c r="E201" s="104"/>
      <c r="F201" s="103">
        <v>3</v>
      </c>
      <c r="G201" s="16">
        <f>E201+F201</f>
        <v>3</v>
      </c>
      <c r="H201" s="6"/>
      <c r="I201" s="5"/>
      <c r="J201" s="254"/>
    </row>
    <row r="202" spans="1:10" x14ac:dyDescent="0.2">
      <c r="A202" s="260"/>
      <c r="B202" s="247"/>
      <c r="C202" s="30" t="s">
        <v>254</v>
      </c>
      <c r="D202" s="57" t="s">
        <v>250</v>
      </c>
      <c r="E202" s="104">
        <v>3</v>
      </c>
      <c r="F202" s="103"/>
      <c r="G202" s="16">
        <f>E202+F202</f>
        <v>3</v>
      </c>
      <c r="H202" s="6"/>
      <c r="I202" s="5">
        <f t="shared" si="13"/>
        <v>3</v>
      </c>
      <c r="J202" s="254"/>
    </row>
    <row r="203" spans="1:10" x14ac:dyDescent="0.2">
      <c r="A203" s="261"/>
      <c r="B203" s="248"/>
      <c r="C203" s="30" t="s">
        <v>255</v>
      </c>
      <c r="D203" s="57" t="s">
        <v>232</v>
      </c>
      <c r="E203" s="104">
        <v>2</v>
      </c>
      <c r="F203" s="103"/>
      <c r="G203" s="16">
        <f>E203+F203</f>
        <v>2</v>
      </c>
      <c r="H203" s="6"/>
      <c r="I203" s="5"/>
      <c r="J203" s="255"/>
    </row>
    <row r="204" spans="1:10" x14ac:dyDescent="0.2">
      <c r="A204" s="259">
        <v>44</v>
      </c>
      <c r="B204" s="253" t="s">
        <v>27</v>
      </c>
      <c r="C204" s="30"/>
      <c r="D204" s="26" t="s">
        <v>433</v>
      </c>
      <c r="E204" s="102">
        <f>E205</f>
        <v>2</v>
      </c>
      <c r="F204" s="102">
        <f>F205</f>
        <v>0</v>
      </c>
      <c r="G204" s="5">
        <f>G205</f>
        <v>2</v>
      </c>
      <c r="H204" s="5">
        <v>0</v>
      </c>
      <c r="I204" s="5">
        <f t="shared" si="13"/>
        <v>2</v>
      </c>
      <c r="J204" s="131"/>
    </row>
    <row r="205" spans="1:10" ht="25.5" customHeight="1" x14ac:dyDescent="0.2">
      <c r="A205" s="261"/>
      <c r="B205" s="255"/>
      <c r="C205" s="30" t="s">
        <v>28</v>
      </c>
      <c r="D205" s="28" t="s">
        <v>29</v>
      </c>
      <c r="E205" s="103">
        <v>2</v>
      </c>
      <c r="F205" s="103"/>
      <c r="G205" s="16">
        <f>E205+F205</f>
        <v>2</v>
      </c>
      <c r="H205" s="6"/>
      <c r="I205" s="5">
        <f t="shared" si="13"/>
        <v>2</v>
      </c>
      <c r="J205" s="131" t="s">
        <v>39</v>
      </c>
    </row>
    <row r="206" spans="1:10" x14ac:dyDescent="0.2">
      <c r="A206" s="262">
        <v>45</v>
      </c>
      <c r="B206" s="263" t="s">
        <v>30</v>
      </c>
      <c r="C206" s="30"/>
      <c r="D206" s="26" t="s">
        <v>433</v>
      </c>
      <c r="E206" s="102">
        <f>E207</f>
        <v>0</v>
      </c>
      <c r="F206" s="102">
        <f>F207</f>
        <v>10</v>
      </c>
      <c r="G206" s="5">
        <f t="shared" ref="G206:G232" si="15">E206+F206</f>
        <v>10</v>
      </c>
      <c r="H206" s="5">
        <v>18</v>
      </c>
      <c r="I206" s="5">
        <f t="shared" si="13"/>
        <v>-8</v>
      </c>
      <c r="J206" s="131"/>
    </row>
    <row r="207" spans="1:10" ht="25.5" x14ac:dyDescent="0.2">
      <c r="A207" s="262"/>
      <c r="B207" s="263"/>
      <c r="C207" s="30">
        <v>160503</v>
      </c>
      <c r="D207" s="28" t="s">
        <v>31</v>
      </c>
      <c r="E207" s="103"/>
      <c r="F207" s="103">
        <v>10</v>
      </c>
      <c r="G207" s="16">
        <f t="shared" si="15"/>
        <v>10</v>
      </c>
      <c r="H207" s="6"/>
      <c r="I207" s="5">
        <f t="shared" si="13"/>
        <v>10</v>
      </c>
      <c r="J207" s="131" t="s">
        <v>399</v>
      </c>
    </row>
    <row r="208" spans="1:10" s="1" customFormat="1" x14ac:dyDescent="0.25">
      <c r="A208" s="251">
        <v>46</v>
      </c>
      <c r="B208" s="265" t="s">
        <v>146</v>
      </c>
      <c r="C208" s="58"/>
      <c r="D208" s="59" t="s">
        <v>433</v>
      </c>
      <c r="E208" s="111">
        <f>SUM(E209:E212)</f>
        <v>4</v>
      </c>
      <c r="F208" s="111">
        <f>SUM(F209:F212)</f>
        <v>0</v>
      </c>
      <c r="G208" s="5">
        <f t="shared" si="15"/>
        <v>4</v>
      </c>
      <c r="H208" s="60">
        <v>4</v>
      </c>
      <c r="I208" s="61">
        <v>0</v>
      </c>
      <c r="J208" s="62"/>
    </row>
    <row r="209" spans="1:10" s="1" customFormat="1" x14ac:dyDescent="0.25">
      <c r="A209" s="252"/>
      <c r="B209" s="266"/>
      <c r="C209" s="63" t="s">
        <v>190</v>
      </c>
      <c r="D209" s="64" t="s">
        <v>191</v>
      </c>
      <c r="E209" s="112">
        <v>1</v>
      </c>
      <c r="F209" s="112"/>
      <c r="G209" s="16">
        <f t="shared" si="15"/>
        <v>1</v>
      </c>
      <c r="H209" s="65"/>
      <c r="I209" s="19"/>
      <c r="J209" s="268" t="s">
        <v>425</v>
      </c>
    </row>
    <row r="210" spans="1:10" s="1" customFormat="1" x14ac:dyDescent="0.25">
      <c r="A210" s="252"/>
      <c r="B210" s="266"/>
      <c r="C210" s="63" t="s">
        <v>192</v>
      </c>
      <c r="D210" s="64" t="s">
        <v>193</v>
      </c>
      <c r="E210" s="112">
        <v>1</v>
      </c>
      <c r="F210" s="112"/>
      <c r="G210" s="16">
        <f t="shared" si="15"/>
        <v>1</v>
      </c>
      <c r="H210" s="65"/>
      <c r="I210" s="19"/>
      <c r="J210" s="269"/>
    </row>
    <row r="211" spans="1:10" s="1" customFormat="1" x14ac:dyDescent="0.25">
      <c r="A211" s="252"/>
      <c r="B211" s="266"/>
      <c r="C211" s="63" t="s">
        <v>194</v>
      </c>
      <c r="D211" s="64" t="s">
        <v>195</v>
      </c>
      <c r="E211" s="112">
        <v>1</v>
      </c>
      <c r="F211" s="112"/>
      <c r="G211" s="16">
        <f t="shared" si="15"/>
        <v>1</v>
      </c>
      <c r="H211" s="65"/>
      <c r="I211" s="19"/>
      <c r="J211" s="269"/>
    </row>
    <row r="212" spans="1:10" s="1" customFormat="1" x14ac:dyDescent="0.25">
      <c r="A212" s="264"/>
      <c r="B212" s="267"/>
      <c r="C212" s="63" t="s">
        <v>196</v>
      </c>
      <c r="D212" s="64" t="s">
        <v>197</v>
      </c>
      <c r="E212" s="112">
        <v>1</v>
      </c>
      <c r="F212" s="112"/>
      <c r="G212" s="16">
        <f t="shared" si="15"/>
        <v>1</v>
      </c>
      <c r="H212" s="65"/>
      <c r="I212" s="19"/>
      <c r="J212" s="270"/>
    </row>
    <row r="213" spans="1:10" s="2" customFormat="1" x14ac:dyDescent="0.25">
      <c r="A213" s="251">
        <v>47</v>
      </c>
      <c r="B213" s="265" t="s">
        <v>489</v>
      </c>
      <c r="C213" s="66"/>
      <c r="D213" s="67" t="s">
        <v>433</v>
      </c>
      <c r="E213" s="113">
        <f>SUM(E214:E218)</f>
        <v>10</v>
      </c>
      <c r="F213" s="113">
        <f>SUM(F214:F218)</f>
        <v>0</v>
      </c>
      <c r="G213" s="5">
        <f t="shared" si="15"/>
        <v>10</v>
      </c>
      <c r="H213" s="68">
        <v>10</v>
      </c>
      <c r="I213" s="11">
        <f>G213-10</f>
        <v>0</v>
      </c>
      <c r="J213" s="69"/>
    </row>
    <row r="214" spans="1:10" s="1" customFormat="1" x14ac:dyDescent="0.25">
      <c r="A214" s="252"/>
      <c r="B214" s="266"/>
      <c r="C214" s="63">
        <v>230104</v>
      </c>
      <c r="D214" s="64" t="s">
        <v>198</v>
      </c>
      <c r="E214" s="112">
        <v>2</v>
      </c>
      <c r="F214" s="112"/>
      <c r="G214" s="16">
        <f t="shared" si="15"/>
        <v>2</v>
      </c>
      <c r="H214" s="65"/>
      <c r="I214" s="19"/>
      <c r="J214" s="265" t="s">
        <v>426</v>
      </c>
    </row>
    <row r="215" spans="1:10" s="1" customFormat="1" x14ac:dyDescent="0.25">
      <c r="A215" s="252"/>
      <c r="B215" s="266"/>
      <c r="C215" s="63">
        <v>140503</v>
      </c>
      <c r="D215" s="64" t="s">
        <v>199</v>
      </c>
      <c r="E215" s="112">
        <v>2</v>
      </c>
      <c r="F215" s="112"/>
      <c r="G215" s="16">
        <f t="shared" si="15"/>
        <v>2</v>
      </c>
      <c r="H215" s="65"/>
      <c r="I215" s="19"/>
      <c r="J215" s="266"/>
    </row>
    <row r="216" spans="1:10" s="1" customFormat="1" x14ac:dyDescent="0.25">
      <c r="A216" s="252"/>
      <c r="B216" s="266"/>
      <c r="C216" s="63" t="s">
        <v>200</v>
      </c>
      <c r="D216" s="64" t="s">
        <v>51</v>
      </c>
      <c r="E216" s="112">
        <v>2</v>
      </c>
      <c r="F216" s="112"/>
      <c r="G216" s="16">
        <f t="shared" si="15"/>
        <v>2</v>
      </c>
      <c r="H216" s="65"/>
      <c r="I216" s="19"/>
      <c r="J216" s="267"/>
    </row>
    <row r="217" spans="1:10" s="1" customFormat="1" x14ac:dyDescent="0.25">
      <c r="A217" s="252"/>
      <c r="B217" s="266"/>
      <c r="C217" s="63" t="s">
        <v>201</v>
      </c>
      <c r="D217" s="64" t="s">
        <v>202</v>
      </c>
      <c r="E217" s="112">
        <v>2</v>
      </c>
      <c r="F217" s="112"/>
      <c r="G217" s="16">
        <f t="shared" si="15"/>
        <v>2</v>
      </c>
      <c r="H217" s="65"/>
      <c r="I217" s="19"/>
      <c r="J217" s="249" t="s">
        <v>427</v>
      </c>
    </row>
    <row r="218" spans="1:10" s="1" customFormat="1" x14ac:dyDescent="0.25">
      <c r="A218" s="264"/>
      <c r="B218" s="267"/>
      <c r="C218" s="63" t="s">
        <v>203</v>
      </c>
      <c r="D218" s="64" t="s">
        <v>204</v>
      </c>
      <c r="E218" s="112">
        <v>2</v>
      </c>
      <c r="F218" s="112"/>
      <c r="G218" s="16">
        <f t="shared" si="15"/>
        <v>2</v>
      </c>
      <c r="H218" s="65"/>
      <c r="I218" s="19"/>
      <c r="J218" s="250"/>
    </row>
    <row r="219" spans="1:10" s="2" customFormat="1" x14ac:dyDescent="0.25">
      <c r="A219" s="251">
        <v>48</v>
      </c>
      <c r="B219" s="265" t="s">
        <v>147</v>
      </c>
      <c r="C219" s="9"/>
      <c r="D219" s="10" t="s">
        <v>433</v>
      </c>
      <c r="E219" s="111">
        <f>E220+E221</f>
        <v>2</v>
      </c>
      <c r="F219" s="111">
        <f>F220+F221</f>
        <v>0</v>
      </c>
      <c r="G219" s="5">
        <f t="shared" si="15"/>
        <v>2</v>
      </c>
      <c r="H219" s="70">
        <v>1</v>
      </c>
      <c r="I219" s="11">
        <v>1</v>
      </c>
      <c r="J219" s="69"/>
    </row>
    <row r="220" spans="1:10" s="1" customFormat="1" ht="25.5" x14ac:dyDescent="0.25">
      <c r="A220" s="252"/>
      <c r="B220" s="266"/>
      <c r="C220" s="63" t="s">
        <v>118</v>
      </c>
      <c r="D220" s="64" t="s">
        <v>119</v>
      </c>
      <c r="E220" s="112">
        <v>1</v>
      </c>
      <c r="F220" s="112"/>
      <c r="G220" s="16">
        <f t="shared" si="15"/>
        <v>1</v>
      </c>
      <c r="H220" s="65"/>
      <c r="I220" s="19"/>
      <c r="J220" s="265" t="s">
        <v>405</v>
      </c>
    </row>
    <row r="221" spans="1:10" s="1" customFormat="1" x14ac:dyDescent="0.25">
      <c r="A221" s="264"/>
      <c r="B221" s="267"/>
      <c r="C221" s="34" t="s">
        <v>98</v>
      </c>
      <c r="D221" s="34" t="s">
        <v>178</v>
      </c>
      <c r="E221" s="112">
        <v>1</v>
      </c>
      <c r="F221" s="112"/>
      <c r="G221" s="16">
        <f t="shared" si="15"/>
        <v>1</v>
      </c>
      <c r="H221" s="65"/>
      <c r="I221" s="19"/>
      <c r="J221" s="267"/>
    </row>
    <row r="222" spans="1:10" s="2" customFormat="1" x14ac:dyDescent="0.25">
      <c r="A222" s="251">
        <v>49</v>
      </c>
      <c r="B222" s="249" t="s">
        <v>148</v>
      </c>
      <c r="C222" s="9"/>
      <c r="D222" s="10" t="s">
        <v>433</v>
      </c>
      <c r="E222" s="111">
        <f>E223</f>
        <v>1</v>
      </c>
      <c r="F222" s="111">
        <f>F223</f>
        <v>0</v>
      </c>
      <c r="G222" s="5">
        <f t="shared" si="15"/>
        <v>1</v>
      </c>
      <c r="H222" s="70">
        <v>1</v>
      </c>
      <c r="I222" s="11">
        <v>0</v>
      </c>
      <c r="J222" s="69"/>
    </row>
    <row r="223" spans="1:10" s="1" customFormat="1" ht="34.9" customHeight="1" x14ac:dyDescent="0.25">
      <c r="A223" s="264"/>
      <c r="B223" s="250"/>
      <c r="C223" s="71" t="s">
        <v>149</v>
      </c>
      <c r="D223" s="72" t="s">
        <v>150</v>
      </c>
      <c r="E223" s="112">
        <v>1</v>
      </c>
      <c r="F223" s="112"/>
      <c r="G223" s="16">
        <f t="shared" si="15"/>
        <v>1</v>
      </c>
      <c r="H223" s="73"/>
      <c r="I223" s="16"/>
      <c r="J223" s="74" t="s">
        <v>428</v>
      </c>
    </row>
    <row r="224" spans="1:10" s="2" customFormat="1" x14ac:dyDescent="0.25">
      <c r="A224" s="251">
        <v>50</v>
      </c>
      <c r="B224" s="299" t="s">
        <v>151</v>
      </c>
      <c r="C224" s="75"/>
      <c r="D224" s="76" t="s">
        <v>433</v>
      </c>
      <c r="E224" s="111">
        <f>E225</f>
        <v>1</v>
      </c>
      <c r="F224" s="111">
        <f>F225</f>
        <v>0</v>
      </c>
      <c r="G224" s="5">
        <f t="shared" si="15"/>
        <v>1</v>
      </c>
      <c r="H224" s="77">
        <v>1</v>
      </c>
      <c r="I224" s="11">
        <v>0</v>
      </c>
      <c r="J224" s="69"/>
    </row>
    <row r="225" spans="1:10" s="1" customFormat="1" ht="35.450000000000003" customHeight="1" x14ac:dyDescent="0.25">
      <c r="A225" s="264"/>
      <c r="B225" s="250"/>
      <c r="C225" s="78" t="s">
        <v>149</v>
      </c>
      <c r="D225" s="72" t="s">
        <v>152</v>
      </c>
      <c r="E225" s="112">
        <v>1</v>
      </c>
      <c r="F225" s="112"/>
      <c r="G225" s="16">
        <f t="shared" si="15"/>
        <v>1</v>
      </c>
      <c r="H225" s="73"/>
      <c r="I225" s="16"/>
      <c r="J225" s="74" t="s">
        <v>428</v>
      </c>
    </row>
    <row r="226" spans="1:10" s="2" customFormat="1" x14ac:dyDescent="0.25">
      <c r="A226" s="251">
        <v>51</v>
      </c>
      <c r="B226" s="272" t="s">
        <v>502</v>
      </c>
      <c r="C226" s="20"/>
      <c r="D226" s="79" t="s">
        <v>433</v>
      </c>
      <c r="E226" s="114">
        <f>SUM(E227:E230)</f>
        <v>11</v>
      </c>
      <c r="F226" s="114">
        <f>SUM(F227:F230)</f>
        <v>0</v>
      </c>
      <c r="G226" s="5">
        <f t="shared" si="15"/>
        <v>11</v>
      </c>
      <c r="H226" s="11">
        <v>8</v>
      </c>
      <c r="I226" s="11">
        <v>-4</v>
      </c>
      <c r="J226" s="79"/>
    </row>
    <row r="227" spans="1:10" s="1" customFormat="1" x14ac:dyDescent="0.25">
      <c r="A227" s="252"/>
      <c r="B227" s="273"/>
      <c r="C227" s="80">
        <v>110204</v>
      </c>
      <c r="D227" s="23" t="s">
        <v>459</v>
      </c>
      <c r="E227" s="104">
        <v>2</v>
      </c>
      <c r="F227" s="104"/>
      <c r="G227" s="16">
        <f t="shared" si="15"/>
        <v>2</v>
      </c>
      <c r="H227" s="16"/>
      <c r="I227" s="19"/>
      <c r="J227" s="241" t="s">
        <v>405</v>
      </c>
    </row>
    <row r="228" spans="1:10" s="1" customFormat="1" ht="21.6" customHeight="1" x14ac:dyDescent="0.25">
      <c r="A228" s="252"/>
      <c r="B228" s="273"/>
      <c r="C228" s="80">
        <v>110401</v>
      </c>
      <c r="D228" s="23" t="s">
        <v>154</v>
      </c>
      <c r="E228" s="104">
        <v>4</v>
      </c>
      <c r="F228" s="104"/>
      <c r="G228" s="16">
        <f t="shared" si="15"/>
        <v>4</v>
      </c>
      <c r="H228" s="16"/>
      <c r="I228" s="19"/>
      <c r="J228" s="242"/>
    </row>
    <row r="229" spans="1:10" s="1" customFormat="1" ht="21.6" customHeight="1" x14ac:dyDescent="0.25">
      <c r="A229" s="252"/>
      <c r="B229" s="273"/>
      <c r="C229" s="80">
        <v>110203</v>
      </c>
      <c r="D229" s="23" t="s">
        <v>155</v>
      </c>
      <c r="E229" s="104">
        <v>2</v>
      </c>
      <c r="F229" s="104"/>
      <c r="G229" s="16">
        <f t="shared" si="15"/>
        <v>2</v>
      </c>
      <c r="H229" s="16"/>
      <c r="I229" s="19"/>
      <c r="J229" s="242"/>
    </row>
    <row r="230" spans="1:10" s="1" customFormat="1" ht="22.9" customHeight="1" x14ac:dyDescent="0.25">
      <c r="A230" s="264"/>
      <c r="B230" s="274"/>
      <c r="C230" s="80">
        <v>110100</v>
      </c>
      <c r="D230" s="23" t="s">
        <v>156</v>
      </c>
      <c r="E230" s="104">
        <v>3</v>
      </c>
      <c r="F230" s="104"/>
      <c r="G230" s="16">
        <f t="shared" si="15"/>
        <v>3</v>
      </c>
      <c r="H230" s="16"/>
      <c r="I230" s="19"/>
      <c r="J230" s="243"/>
    </row>
    <row r="231" spans="1:10" s="2" customFormat="1" ht="13.15" customHeight="1" x14ac:dyDescent="0.25">
      <c r="A231" s="189">
        <v>52</v>
      </c>
      <c r="B231" s="272" t="s">
        <v>157</v>
      </c>
      <c r="C231" s="20"/>
      <c r="D231" s="31" t="s">
        <v>433</v>
      </c>
      <c r="E231" s="114">
        <f>SUM(E232:E242)</f>
        <v>25</v>
      </c>
      <c r="F231" s="114">
        <f>SUM(F232:F242)</f>
        <v>0</v>
      </c>
      <c r="G231" s="5">
        <f t="shared" si="15"/>
        <v>25</v>
      </c>
      <c r="H231" s="11">
        <v>30</v>
      </c>
      <c r="I231" s="11">
        <v>-20</v>
      </c>
      <c r="J231" s="79"/>
    </row>
    <row r="232" spans="1:10" s="1" customFormat="1" ht="13.15" customHeight="1" x14ac:dyDescent="0.25">
      <c r="A232" s="190"/>
      <c r="B232" s="273"/>
      <c r="C232" s="192" t="s">
        <v>158</v>
      </c>
      <c r="D232" s="23" t="s">
        <v>436</v>
      </c>
      <c r="E232" s="104">
        <v>2</v>
      </c>
      <c r="F232" s="104"/>
      <c r="G232" s="191">
        <f t="shared" si="15"/>
        <v>2</v>
      </c>
      <c r="H232" s="191"/>
      <c r="I232" s="19"/>
      <c r="J232" s="241" t="s">
        <v>400</v>
      </c>
    </row>
    <row r="233" spans="1:10" s="1" customFormat="1" x14ac:dyDescent="0.25">
      <c r="A233" s="190"/>
      <c r="B233" s="273"/>
      <c r="C233" s="192" t="s">
        <v>158</v>
      </c>
      <c r="D233" s="23" t="s">
        <v>490</v>
      </c>
      <c r="E233" s="104">
        <v>11</v>
      </c>
      <c r="F233" s="104"/>
      <c r="G233" s="191">
        <f t="shared" ref="G233:G242" si="16">E233+F233</f>
        <v>11</v>
      </c>
      <c r="H233" s="191"/>
      <c r="I233" s="19"/>
      <c r="J233" s="242"/>
    </row>
    <row r="234" spans="1:10" s="1" customFormat="1" x14ac:dyDescent="0.25">
      <c r="A234" s="190"/>
      <c r="B234" s="273"/>
      <c r="C234" s="192" t="s">
        <v>158</v>
      </c>
      <c r="D234" s="23" t="s">
        <v>491</v>
      </c>
      <c r="E234" s="104">
        <v>1</v>
      </c>
      <c r="F234" s="104"/>
      <c r="G234" s="191">
        <f t="shared" si="16"/>
        <v>1</v>
      </c>
      <c r="H234" s="191"/>
      <c r="I234" s="19"/>
      <c r="J234" s="242"/>
    </row>
    <row r="235" spans="1:10" s="1" customFormat="1" x14ac:dyDescent="0.25">
      <c r="A235" s="190"/>
      <c r="B235" s="273"/>
      <c r="C235" s="192" t="s">
        <v>158</v>
      </c>
      <c r="D235" s="23" t="s">
        <v>437</v>
      </c>
      <c r="E235" s="104">
        <v>2</v>
      </c>
      <c r="F235" s="104"/>
      <c r="G235" s="191">
        <f t="shared" si="16"/>
        <v>2</v>
      </c>
      <c r="H235" s="191"/>
      <c r="I235" s="19"/>
      <c r="J235" s="242"/>
    </row>
    <row r="236" spans="1:10" s="1" customFormat="1" x14ac:dyDescent="0.25">
      <c r="A236" s="190"/>
      <c r="B236" s="273"/>
      <c r="C236" s="192" t="s">
        <v>158</v>
      </c>
      <c r="D236" s="23" t="s">
        <v>492</v>
      </c>
      <c r="E236" s="104">
        <v>1</v>
      </c>
      <c r="F236" s="104"/>
      <c r="G236" s="191">
        <f t="shared" si="16"/>
        <v>1</v>
      </c>
      <c r="H236" s="191"/>
      <c r="I236" s="19"/>
      <c r="J236" s="242"/>
    </row>
    <row r="237" spans="1:10" s="1" customFormat="1" x14ac:dyDescent="0.25">
      <c r="A237" s="190"/>
      <c r="B237" s="200"/>
      <c r="C237" s="192" t="s">
        <v>158</v>
      </c>
      <c r="D237" s="23" t="s">
        <v>438</v>
      </c>
      <c r="E237" s="104">
        <v>2</v>
      </c>
      <c r="F237" s="104"/>
      <c r="G237" s="191">
        <f t="shared" si="16"/>
        <v>2</v>
      </c>
      <c r="H237" s="191"/>
      <c r="I237" s="19"/>
      <c r="J237" s="242"/>
    </row>
    <row r="238" spans="1:10" s="1" customFormat="1" x14ac:dyDescent="0.25">
      <c r="A238" s="190"/>
      <c r="B238" s="200"/>
      <c r="C238" s="192" t="s">
        <v>158</v>
      </c>
      <c r="D238" s="23" t="s">
        <v>493</v>
      </c>
      <c r="E238" s="104">
        <v>2</v>
      </c>
      <c r="F238" s="104"/>
      <c r="G238" s="191">
        <f t="shared" si="16"/>
        <v>2</v>
      </c>
      <c r="H238" s="191"/>
      <c r="I238" s="19"/>
      <c r="J238" s="213"/>
    </row>
    <row r="239" spans="1:10" s="1" customFormat="1" ht="13.9" customHeight="1" x14ac:dyDescent="0.25">
      <c r="A239" s="208"/>
      <c r="B239" s="201"/>
      <c r="C239" s="212" t="s">
        <v>205</v>
      </c>
      <c r="D239" s="23" t="s">
        <v>206</v>
      </c>
      <c r="E239" s="104">
        <v>1</v>
      </c>
      <c r="F239" s="104"/>
      <c r="G239" s="209">
        <f t="shared" si="16"/>
        <v>1</v>
      </c>
      <c r="H239" s="209"/>
      <c r="I239" s="19"/>
      <c r="J239" s="203"/>
    </row>
    <row r="240" spans="1:10" s="1" customFormat="1" ht="25.5" x14ac:dyDescent="0.25">
      <c r="A240" s="251"/>
      <c r="B240" s="300"/>
      <c r="C240" s="212" t="s">
        <v>207</v>
      </c>
      <c r="D240" s="23" t="s">
        <v>439</v>
      </c>
      <c r="E240" s="104">
        <v>1</v>
      </c>
      <c r="F240" s="104"/>
      <c r="G240" s="209">
        <f t="shared" si="16"/>
        <v>1</v>
      </c>
      <c r="H240" s="209"/>
      <c r="I240" s="19"/>
      <c r="J240" s="214"/>
    </row>
    <row r="241" spans="1:10" s="1" customFormat="1" x14ac:dyDescent="0.25">
      <c r="A241" s="252"/>
      <c r="B241" s="301"/>
      <c r="C241" s="212" t="s">
        <v>208</v>
      </c>
      <c r="D241" s="23" t="s">
        <v>209</v>
      </c>
      <c r="E241" s="104">
        <v>1</v>
      </c>
      <c r="F241" s="104"/>
      <c r="G241" s="209">
        <f t="shared" si="16"/>
        <v>1</v>
      </c>
      <c r="H241" s="209"/>
      <c r="I241" s="19"/>
      <c r="J241" s="203"/>
    </row>
    <row r="242" spans="1:10" s="1" customFormat="1" ht="25.5" x14ac:dyDescent="0.25">
      <c r="A242" s="264"/>
      <c r="B242" s="302"/>
      <c r="C242" s="202" t="s">
        <v>210</v>
      </c>
      <c r="D242" s="203" t="s">
        <v>440</v>
      </c>
      <c r="E242" s="204">
        <v>1</v>
      </c>
      <c r="F242" s="204"/>
      <c r="G242" s="208">
        <f t="shared" si="16"/>
        <v>1</v>
      </c>
      <c r="H242" s="208"/>
      <c r="I242" s="199"/>
      <c r="J242" s="203" t="s">
        <v>426</v>
      </c>
    </row>
    <row r="243" spans="1:10" s="2" customFormat="1" x14ac:dyDescent="0.25">
      <c r="A243" s="251">
        <v>53</v>
      </c>
      <c r="B243" s="272" t="s">
        <v>494</v>
      </c>
      <c r="C243" s="20"/>
      <c r="D243" s="79" t="s">
        <v>433</v>
      </c>
      <c r="E243" s="114">
        <f>E244+E245+E246+E247</f>
        <v>8</v>
      </c>
      <c r="F243" s="114">
        <f>F244+F245+F246+F247</f>
        <v>0</v>
      </c>
      <c r="G243" s="5">
        <f t="shared" ref="G243:G249" si="17">E243+F243</f>
        <v>8</v>
      </c>
      <c r="H243" s="11">
        <v>9</v>
      </c>
      <c r="I243" s="11">
        <v>-5</v>
      </c>
      <c r="J243" s="79"/>
    </row>
    <row r="244" spans="1:10" s="1" customFormat="1" x14ac:dyDescent="0.25">
      <c r="A244" s="252"/>
      <c r="B244" s="273"/>
      <c r="C244" s="80">
        <v>110302</v>
      </c>
      <c r="D244" s="23" t="s">
        <v>106</v>
      </c>
      <c r="E244" s="104">
        <v>2</v>
      </c>
      <c r="F244" s="104"/>
      <c r="G244" s="16">
        <f t="shared" si="17"/>
        <v>2</v>
      </c>
      <c r="H244" s="16"/>
      <c r="I244" s="19"/>
      <c r="J244" s="265" t="s">
        <v>405</v>
      </c>
    </row>
    <row r="245" spans="1:10" s="1" customFormat="1" x14ac:dyDescent="0.25">
      <c r="A245" s="252"/>
      <c r="B245" s="273"/>
      <c r="C245" s="80">
        <v>110304</v>
      </c>
      <c r="D245" s="23" t="s">
        <v>159</v>
      </c>
      <c r="E245" s="104">
        <v>2</v>
      </c>
      <c r="F245" s="104"/>
      <c r="G245" s="16">
        <f t="shared" si="17"/>
        <v>2</v>
      </c>
      <c r="H245" s="16"/>
      <c r="I245" s="19"/>
      <c r="J245" s="266"/>
    </row>
    <row r="246" spans="1:10" s="1" customFormat="1" x14ac:dyDescent="0.25">
      <c r="A246" s="252"/>
      <c r="B246" s="273"/>
      <c r="C246" s="80">
        <v>110302</v>
      </c>
      <c r="D246" s="23" t="s">
        <v>160</v>
      </c>
      <c r="E246" s="104">
        <v>2</v>
      </c>
      <c r="F246" s="104"/>
      <c r="G246" s="16">
        <f t="shared" si="17"/>
        <v>2</v>
      </c>
      <c r="H246" s="16"/>
      <c r="I246" s="19"/>
      <c r="J246" s="266"/>
    </row>
    <row r="247" spans="1:10" s="1" customFormat="1" x14ac:dyDescent="0.25">
      <c r="A247" s="264"/>
      <c r="B247" s="273"/>
      <c r="C247" s="80">
        <v>110302</v>
      </c>
      <c r="D247" s="23" t="s">
        <v>161</v>
      </c>
      <c r="E247" s="104">
        <v>2</v>
      </c>
      <c r="F247" s="104"/>
      <c r="G247" s="16">
        <f t="shared" si="17"/>
        <v>2</v>
      </c>
      <c r="H247" s="16"/>
      <c r="I247" s="19"/>
      <c r="J247" s="267"/>
    </row>
    <row r="248" spans="1:10" s="2" customFormat="1" x14ac:dyDescent="0.25">
      <c r="A248" s="251">
        <v>54</v>
      </c>
      <c r="B248" s="272" t="s">
        <v>495</v>
      </c>
      <c r="C248" s="20"/>
      <c r="D248" s="31" t="s">
        <v>433</v>
      </c>
      <c r="E248" s="114">
        <f>SUM(E249:E258)</f>
        <v>18</v>
      </c>
      <c r="F248" s="114">
        <f>SUM(F249:F258)</f>
        <v>0</v>
      </c>
      <c r="G248" s="5">
        <f t="shared" si="17"/>
        <v>18</v>
      </c>
      <c r="H248" s="11">
        <v>26</v>
      </c>
      <c r="I248" s="11">
        <v>21</v>
      </c>
      <c r="J248" s="79"/>
    </row>
    <row r="249" spans="1:10" s="1" customFormat="1" x14ac:dyDescent="0.25">
      <c r="A249" s="252"/>
      <c r="B249" s="273"/>
      <c r="C249" s="80">
        <v>131201</v>
      </c>
      <c r="D249" s="23" t="s">
        <v>211</v>
      </c>
      <c r="E249" s="104">
        <v>1</v>
      </c>
      <c r="F249" s="104"/>
      <c r="G249" s="16">
        <f t="shared" si="17"/>
        <v>1</v>
      </c>
      <c r="H249" s="16"/>
      <c r="I249" s="19"/>
      <c r="J249" s="23" t="s">
        <v>13</v>
      </c>
    </row>
    <row r="250" spans="1:10" s="1" customFormat="1" ht="25.5" x14ac:dyDescent="0.25">
      <c r="A250" s="252"/>
      <c r="B250" s="273"/>
      <c r="C250" s="80">
        <v>131000</v>
      </c>
      <c r="D250" s="23" t="s">
        <v>460</v>
      </c>
      <c r="E250" s="104">
        <v>2</v>
      </c>
      <c r="F250" s="104"/>
      <c r="G250" s="16">
        <f t="shared" ref="G250:G258" si="18">E250+F250</f>
        <v>2</v>
      </c>
      <c r="H250" s="16"/>
      <c r="I250" s="19"/>
      <c r="J250" s="81" t="s">
        <v>427</v>
      </c>
    </row>
    <row r="251" spans="1:10" s="1" customFormat="1" x14ac:dyDescent="0.25">
      <c r="A251" s="252"/>
      <c r="B251" s="273"/>
      <c r="C251" s="80">
        <v>131000</v>
      </c>
      <c r="D251" s="23" t="s">
        <v>461</v>
      </c>
      <c r="E251" s="104">
        <v>3</v>
      </c>
      <c r="F251" s="104"/>
      <c r="G251" s="16">
        <f t="shared" si="18"/>
        <v>3</v>
      </c>
      <c r="H251" s="16"/>
      <c r="I251" s="19"/>
      <c r="J251" s="249" t="s">
        <v>426</v>
      </c>
    </row>
    <row r="252" spans="1:10" s="1" customFormat="1" x14ac:dyDescent="0.25">
      <c r="A252" s="252"/>
      <c r="B252" s="273"/>
      <c r="C252" s="80">
        <v>131000</v>
      </c>
      <c r="D252" s="23" t="s">
        <v>462</v>
      </c>
      <c r="E252" s="104">
        <v>1</v>
      </c>
      <c r="F252" s="104"/>
      <c r="G252" s="16">
        <f t="shared" si="18"/>
        <v>1</v>
      </c>
      <c r="H252" s="16"/>
      <c r="I252" s="19"/>
      <c r="J252" s="271"/>
    </row>
    <row r="253" spans="1:10" s="1" customFormat="1" ht="25.5" x14ac:dyDescent="0.25">
      <c r="A253" s="252"/>
      <c r="B253" s="273"/>
      <c r="C253" s="80">
        <v>221700</v>
      </c>
      <c r="D253" s="23" t="s">
        <v>463</v>
      </c>
      <c r="E253" s="104">
        <v>2</v>
      </c>
      <c r="F253" s="104"/>
      <c r="G253" s="16">
        <f t="shared" si="18"/>
        <v>2</v>
      </c>
      <c r="H253" s="16"/>
      <c r="I253" s="19"/>
      <c r="J253" s="271"/>
    </row>
    <row r="254" spans="1:10" s="1" customFormat="1" ht="25.5" x14ac:dyDescent="0.25">
      <c r="A254" s="252"/>
      <c r="B254" s="273"/>
      <c r="C254" s="80">
        <v>280700</v>
      </c>
      <c r="D254" s="23" t="s">
        <v>464</v>
      </c>
      <c r="E254" s="104">
        <v>3</v>
      </c>
      <c r="F254" s="104"/>
      <c r="G254" s="16">
        <f t="shared" si="18"/>
        <v>3</v>
      </c>
      <c r="H254" s="16"/>
      <c r="I254" s="19"/>
      <c r="J254" s="271"/>
    </row>
    <row r="255" spans="1:10" s="1" customFormat="1" ht="25.5" x14ac:dyDescent="0.25">
      <c r="A255" s="252"/>
      <c r="B255" s="273"/>
      <c r="C255" s="80">
        <v>220400</v>
      </c>
      <c r="D255" s="23" t="s">
        <v>465</v>
      </c>
      <c r="E255" s="104">
        <v>1</v>
      </c>
      <c r="F255" s="104"/>
      <c r="G255" s="16">
        <f t="shared" si="18"/>
        <v>1</v>
      </c>
      <c r="H255" s="16"/>
      <c r="I255" s="19"/>
      <c r="J255" s="271"/>
    </row>
    <row r="256" spans="1:10" s="1" customFormat="1" x14ac:dyDescent="0.25">
      <c r="A256" s="252"/>
      <c r="B256" s="273"/>
      <c r="C256" s="80">
        <v>130102</v>
      </c>
      <c r="D256" s="23" t="s">
        <v>212</v>
      </c>
      <c r="E256" s="104">
        <v>2</v>
      </c>
      <c r="F256" s="104"/>
      <c r="G256" s="16">
        <f t="shared" si="18"/>
        <v>2</v>
      </c>
      <c r="H256" s="16"/>
      <c r="I256" s="19"/>
      <c r="J256" s="271"/>
    </row>
    <row r="257" spans="1:10" s="1" customFormat="1" x14ac:dyDescent="0.25">
      <c r="A257" s="252"/>
      <c r="B257" s="273"/>
      <c r="C257" s="80">
        <v>130101</v>
      </c>
      <c r="D257" s="23" t="s">
        <v>213</v>
      </c>
      <c r="E257" s="104">
        <v>2</v>
      </c>
      <c r="F257" s="104"/>
      <c r="G257" s="16">
        <f t="shared" si="18"/>
        <v>2</v>
      </c>
      <c r="H257" s="16"/>
      <c r="I257" s="19"/>
      <c r="J257" s="250"/>
    </row>
    <row r="258" spans="1:10" s="1" customFormat="1" x14ac:dyDescent="0.25">
      <c r="A258" s="264"/>
      <c r="B258" s="274"/>
      <c r="C258" s="80">
        <v>140400</v>
      </c>
      <c r="D258" s="23" t="s">
        <v>466</v>
      </c>
      <c r="E258" s="104">
        <v>1</v>
      </c>
      <c r="F258" s="104"/>
      <c r="G258" s="16">
        <f t="shared" si="18"/>
        <v>1</v>
      </c>
      <c r="H258" s="16"/>
      <c r="I258" s="19"/>
      <c r="J258" s="23" t="s">
        <v>13</v>
      </c>
    </row>
    <row r="259" spans="1:10" s="2" customFormat="1" x14ac:dyDescent="0.25">
      <c r="A259" s="251">
        <v>55</v>
      </c>
      <c r="B259" s="265" t="s">
        <v>222</v>
      </c>
      <c r="C259" s="20"/>
      <c r="D259" s="79" t="s">
        <v>433</v>
      </c>
      <c r="E259" s="114">
        <f>E260+E261</f>
        <v>4</v>
      </c>
      <c r="F259" s="114">
        <f>F260+F261</f>
        <v>0</v>
      </c>
      <c r="G259" s="5">
        <f t="shared" ref="G259:G267" si="19">E259+F259</f>
        <v>4</v>
      </c>
      <c r="H259" s="11">
        <v>0</v>
      </c>
      <c r="I259" s="82">
        <v>1</v>
      </c>
      <c r="J259" s="79"/>
    </row>
    <row r="260" spans="1:10" s="1" customFormat="1" x14ac:dyDescent="0.25">
      <c r="A260" s="252"/>
      <c r="B260" s="266"/>
      <c r="C260" s="63" t="s">
        <v>179</v>
      </c>
      <c r="D260" s="64" t="s">
        <v>223</v>
      </c>
      <c r="E260" s="112">
        <v>2</v>
      </c>
      <c r="F260" s="104"/>
      <c r="G260" s="6">
        <f t="shared" si="19"/>
        <v>2</v>
      </c>
      <c r="H260" s="16"/>
      <c r="I260" s="8"/>
      <c r="J260" s="241" t="s">
        <v>429</v>
      </c>
    </row>
    <row r="261" spans="1:10" s="1" customFormat="1" x14ac:dyDescent="0.25">
      <c r="A261" s="264"/>
      <c r="B261" s="267"/>
      <c r="C261" s="63" t="s">
        <v>224</v>
      </c>
      <c r="D261" s="64" t="s">
        <v>225</v>
      </c>
      <c r="E261" s="112">
        <v>2</v>
      </c>
      <c r="F261" s="104"/>
      <c r="G261" s="6">
        <f t="shared" si="19"/>
        <v>2</v>
      </c>
      <c r="H261" s="16"/>
      <c r="I261" s="16"/>
      <c r="J261" s="243"/>
    </row>
    <row r="262" spans="1:10" s="2" customFormat="1" x14ac:dyDescent="0.25">
      <c r="A262" s="251">
        <v>56</v>
      </c>
      <c r="B262" s="265" t="s">
        <v>168</v>
      </c>
      <c r="C262" s="9"/>
      <c r="D262" s="10" t="s">
        <v>433</v>
      </c>
      <c r="E262" s="114">
        <f>E266+E263+E264+E265</f>
        <v>10</v>
      </c>
      <c r="F262" s="114">
        <f>F266+F263+F264+F265</f>
        <v>0</v>
      </c>
      <c r="G262" s="5">
        <f t="shared" si="19"/>
        <v>10</v>
      </c>
      <c r="H262" s="11">
        <v>25</v>
      </c>
      <c r="I262" s="11">
        <f>G262-H262</f>
        <v>-15</v>
      </c>
      <c r="J262" s="79"/>
    </row>
    <row r="263" spans="1:10" s="2" customFormat="1" x14ac:dyDescent="0.25">
      <c r="A263" s="252"/>
      <c r="B263" s="266"/>
      <c r="C263" s="63" t="s">
        <v>214</v>
      </c>
      <c r="D263" s="64" t="s">
        <v>215</v>
      </c>
      <c r="E263" s="112">
        <v>5</v>
      </c>
      <c r="F263" s="114"/>
      <c r="G263" s="6">
        <f t="shared" si="19"/>
        <v>5</v>
      </c>
      <c r="H263" s="11"/>
      <c r="I263" s="11"/>
      <c r="J263" s="241" t="s">
        <v>430</v>
      </c>
    </row>
    <row r="264" spans="1:10" s="2" customFormat="1" ht="22.9" customHeight="1" x14ac:dyDescent="0.25">
      <c r="A264" s="252"/>
      <c r="B264" s="266"/>
      <c r="C264" s="63" t="s">
        <v>216</v>
      </c>
      <c r="D264" s="64" t="s">
        <v>217</v>
      </c>
      <c r="E264" s="112">
        <v>5</v>
      </c>
      <c r="F264" s="114"/>
      <c r="G264" s="6">
        <f t="shared" si="19"/>
        <v>5</v>
      </c>
      <c r="H264" s="11"/>
      <c r="I264" s="11"/>
      <c r="J264" s="242"/>
    </row>
    <row r="265" spans="1:10" s="2" customFormat="1" hidden="1" x14ac:dyDescent="0.25">
      <c r="A265" s="252"/>
      <c r="B265" s="266"/>
      <c r="C265" s="63" t="s">
        <v>218</v>
      </c>
      <c r="D265" s="64" t="s">
        <v>219</v>
      </c>
      <c r="E265" s="112"/>
      <c r="F265" s="114"/>
      <c r="G265" s="6">
        <f t="shared" si="19"/>
        <v>0</v>
      </c>
      <c r="H265" s="11"/>
      <c r="I265" s="11"/>
      <c r="J265" s="242"/>
    </row>
    <row r="266" spans="1:10" s="1" customFormat="1" ht="25.5" hidden="1" x14ac:dyDescent="0.25">
      <c r="A266" s="264"/>
      <c r="B266" s="267"/>
      <c r="C266" s="63" t="s">
        <v>218</v>
      </c>
      <c r="D266" s="64" t="s">
        <v>296</v>
      </c>
      <c r="E266" s="112"/>
      <c r="F266" s="104"/>
      <c r="G266" s="6">
        <f t="shared" si="19"/>
        <v>0</v>
      </c>
      <c r="H266" s="16"/>
      <c r="I266" s="16"/>
      <c r="J266" s="243"/>
    </row>
    <row r="267" spans="1:10" s="2" customFormat="1" x14ac:dyDescent="0.25">
      <c r="A267" s="251">
        <v>57</v>
      </c>
      <c r="B267" s="265" t="s">
        <v>332</v>
      </c>
      <c r="C267" s="9"/>
      <c r="D267" s="10" t="s">
        <v>433</v>
      </c>
      <c r="E267" s="114">
        <f>SUM(E268:E274)</f>
        <v>18</v>
      </c>
      <c r="F267" s="114">
        <f>SUM(F268:F274)</f>
        <v>0</v>
      </c>
      <c r="G267" s="5">
        <f t="shared" si="19"/>
        <v>18</v>
      </c>
      <c r="H267" s="11">
        <v>0</v>
      </c>
      <c r="I267" s="11">
        <v>1</v>
      </c>
      <c r="J267" s="79"/>
    </row>
    <row r="268" spans="1:10" s="2" customFormat="1" x14ac:dyDescent="0.25">
      <c r="A268" s="252"/>
      <c r="B268" s="266"/>
      <c r="C268" s="80">
        <v>150601</v>
      </c>
      <c r="D268" s="23" t="s">
        <v>202</v>
      </c>
      <c r="E268" s="104">
        <v>3</v>
      </c>
      <c r="F268" s="114"/>
      <c r="G268" s="6">
        <f t="shared" ref="G268:G274" si="20">E268+F268</f>
        <v>3</v>
      </c>
      <c r="H268" s="11"/>
      <c r="I268" s="11"/>
      <c r="J268" s="242" t="s">
        <v>400</v>
      </c>
    </row>
    <row r="269" spans="1:10" s="2" customFormat="1" x14ac:dyDescent="0.25">
      <c r="A269" s="252"/>
      <c r="B269" s="266"/>
      <c r="C269" s="80">
        <v>150700</v>
      </c>
      <c r="D269" s="48" t="s">
        <v>220</v>
      </c>
      <c r="E269" s="104">
        <v>3</v>
      </c>
      <c r="F269" s="114"/>
      <c r="G269" s="6">
        <f t="shared" si="20"/>
        <v>3</v>
      </c>
      <c r="H269" s="11"/>
      <c r="I269" s="11"/>
      <c r="J269" s="242"/>
    </row>
    <row r="270" spans="1:10" s="2" customFormat="1" x14ac:dyDescent="0.25">
      <c r="A270" s="252"/>
      <c r="B270" s="266"/>
      <c r="C270" s="80">
        <v>150701</v>
      </c>
      <c r="D270" s="23" t="s">
        <v>221</v>
      </c>
      <c r="E270" s="104">
        <v>2</v>
      </c>
      <c r="F270" s="114"/>
      <c r="G270" s="6">
        <f t="shared" si="20"/>
        <v>2</v>
      </c>
      <c r="H270" s="11"/>
      <c r="I270" s="11"/>
      <c r="J270" s="242"/>
    </row>
    <row r="271" spans="1:10" s="2" customFormat="1" x14ac:dyDescent="0.25">
      <c r="A271" s="252"/>
      <c r="B271" s="266"/>
      <c r="C271" s="80">
        <v>150105</v>
      </c>
      <c r="D271" s="23" t="s">
        <v>358</v>
      </c>
      <c r="E271" s="104">
        <v>2</v>
      </c>
      <c r="F271" s="114"/>
      <c r="G271" s="6">
        <f t="shared" si="20"/>
        <v>2</v>
      </c>
      <c r="H271" s="11"/>
      <c r="I271" s="11"/>
      <c r="J271" s="242"/>
    </row>
    <row r="272" spans="1:10" s="2" customFormat="1" x14ac:dyDescent="0.25">
      <c r="A272" s="252"/>
      <c r="B272" s="266"/>
      <c r="C272" s="14" t="s">
        <v>356</v>
      </c>
      <c r="D272" s="23" t="s">
        <v>357</v>
      </c>
      <c r="E272" s="104">
        <v>3</v>
      </c>
      <c r="F272" s="114"/>
      <c r="G272" s="6">
        <f t="shared" si="20"/>
        <v>3</v>
      </c>
      <c r="H272" s="11"/>
      <c r="I272" s="11"/>
      <c r="J272" s="242"/>
    </row>
    <row r="273" spans="1:10" s="2" customFormat="1" x14ac:dyDescent="0.25">
      <c r="A273" s="252"/>
      <c r="B273" s="266"/>
      <c r="C273" s="14" t="s">
        <v>363</v>
      </c>
      <c r="D273" s="23" t="s">
        <v>364</v>
      </c>
      <c r="E273" s="104">
        <v>3</v>
      </c>
      <c r="F273" s="114"/>
      <c r="G273" s="6">
        <f t="shared" si="20"/>
        <v>3</v>
      </c>
      <c r="H273" s="11"/>
      <c r="I273" s="11"/>
      <c r="J273" s="242"/>
    </row>
    <row r="274" spans="1:10" s="1" customFormat="1" ht="23.45" customHeight="1" x14ac:dyDescent="0.25">
      <c r="A274" s="264"/>
      <c r="B274" s="267"/>
      <c r="C274" s="80">
        <v>210600</v>
      </c>
      <c r="D274" s="23" t="s">
        <v>362</v>
      </c>
      <c r="E274" s="104">
        <v>2</v>
      </c>
      <c r="F274" s="104"/>
      <c r="G274" s="6">
        <f t="shared" si="20"/>
        <v>2</v>
      </c>
      <c r="H274" s="16"/>
      <c r="I274" s="16"/>
      <c r="J274" s="243"/>
    </row>
    <row r="275" spans="1:10" s="2" customFormat="1" x14ac:dyDescent="0.25">
      <c r="A275" s="251">
        <v>58</v>
      </c>
      <c r="B275" s="265" t="s">
        <v>226</v>
      </c>
      <c r="C275" s="9"/>
      <c r="D275" s="10" t="s">
        <v>433</v>
      </c>
      <c r="E275" s="114">
        <f>E276+E277</f>
        <v>5</v>
      </c>
      <c r="F275" s="114">
        <f>F276+F277</f>
        <v>0</v>
      </c>
      <c r="G275" s="5">
        <f t="shared" ref="G275:G285" si="21">E275+F275</f>
        <v>5</v>
      </c>
      <c r="H275" s="11">
        <v>0</v>
      </c>
      <c r="I275" s="11">
        <v>1</v>
      </c>
      <c r="J275" s="79"/>
    </row>
    <row r="276" spans="1:10" s="1" customFormat="1" x14ac:dyDescent="0.25">
      <c r="A276" s="252"/>
      <c r="B276" s="266"/>
      <c r="C276" s="63">
        <v>140205</v>
      </c>
      <c r="D276" s="64" t="s">
        <v>355</v>
      </c>
      <c r="E276" s="112">
        <v>3</v>
      </c>
      <c r="F276" s="104"/>
      <c r="G276" s="6">
        <f t="shared" si="21"/>
        <v>3</v>
      </c>
      <c r="H276" s="16"/>
      <c r="I276" s="16"/>
      <c r="J276" s="249" t="s">
        <v>427</v>
      </c>
    </row>
    <row r="277" spans="1:10" s="1" customFormat="1" ht="19.149999999999999" customHeight="1" x14ac:dyDescent="0.25">
      <c r="A277" s="264"/>
      <c r="B277" s="267"/>
      <c r="C277" s="63">
        <v>140204</v>
      </c>
      <c r="D277" s="64" t="s">
        <v>227</v>
      </c>
      <c r="E277" s="112">
        <v>2</v>
      </c>
      <c r="F277" s="104"/>
      <c r="G277" s="6">
        <f t="shared" si="21"/>
        <v>2</v>
      </c>
      <c r="H277" s="16"/>
      <c r="I277" s="16"/>
      <c r="J277" s="250"/>
    </row>
    <row r="278" spans="1:10" s="2" customFormat="1" ht="21" customHeight="1" x14ac:dyDescent="0.25">
      <c r="A278" s="251">
        <v>59</v>
      </c>
      <c r="B278" s="241" t="s">
        <v>162</v>
      </c>
      <c r="C278" s="9"/>
      <c r="D278" s="10" t="s">
        <v>433</v>
      </c>
      <c r="E278" s="114">
        <f>E279</f>
        <v>2</v>
      </c>
      <c r="F278" s="114">
        <f>F279</f>
        <v>0</v>
      </c>
      <c r="G278" s="5">
        <f t="shared" si="21"/>
        <v>2</v>
      </c>
      <c r="H278" s="12">
        <v>0</v>
      </c>
      <c r="I278" s="11">
        <v>2</v>
      </c>
      <c r="J278" s="13"/>
    </row>
    <row r="279" spans="1:10" s="1" customFormat="1" ht="31.9" customHeight="1" x14ac:dyDescent="0.25">
      <c r="A279" s="264"/>
      <c r="B279" s="243"/>
      <c r="C279" s="14" t="s">
        <v>179</v>
      </c>
      <c r="D279" s="15" t="s">
        <v>153</v>
      </c>
      <c r="E279" s="104">
        <v>2</v>
      </c>
      <c r="F279" s="115"/>
      <c r="G279" s="16">
        <f t="shared" si="21"/>
        <v>2</v>
      </c>
      <c r="H279" s="17"/>
      <c r="I279" s="16"/>
      <c r="J279" s="23" t="s">
        <v>431</v>
      </c>
    </row>
    <row r="280" spans="1:10" s="2" customFormat="1" x14ac:dyDescent="0.25">
      <c r="A280" s="251">
        <v>60</v>
      </c>
      <c r="B280" s="241" t="s">
        <v>163</v>
      </c>
      <c r="C280" s="20"/>
      <c r="D280" s="21" t="s">
        <v>433</v>
      </c>
      <c r="E280" s="114">
        <f>E281</f>
        <v>1</v>
      </c>
      <c r="F280" s="114">
        <f>F281</f>
        <v>0</v>
      </c>
      <c r="G280" s="5">
        <f t="shared" si="21"/>
        <v>1</v>
      </c>
      <c r="H280" s="12">
        <v>0</v>
      </c>
      <c r="I280" s="11">
        <v>2</v>
      </c>
      <c r="J280" s="13"/>
    </row>
    <row r="281" spans="1:10" s="1" customFormat="1" ht="25.5" x14ac:dyDescent="0.25">
      <c r="A281" s="264"/>
      <c r="B281" s="243"/>
      <c r="C281" s="14" t="s">
        <v>179</v>
      </c>
      <c r="D281" s="15" t="s">
        <v>153</v>
      </c>
      <c r="E281" s="104">
        <v>1</v>
      </c>
      <c r="F281" s="115"/>
      <c r="G281" s="16">
        <f t="shared" si="21"/>
        <v>1</v>
      </c>
      <c r="H281" s="17"/>
      <c r="I281" s="16">
        <v>2</v>
      </c>
      <c r="J281" s="23" t="s">
        <v>431</v>
      </c>
    </row>
    <row r="282" spans="1:10" s="2" customFormat="1" x14ac:dyDescent="0.25">
      <c r="A282" s="251">
        <v>61</v>
      </c>
      <c r="B282" s="241" t="s">
        <v>166</v>
      </c>
      <c r="C282" s="22"/>
      <c r="D282" s="21" t="s">
        <v>433</v>
      </c>
      <c r="E282" s="114">
        <f>E283</f>
        <v>4</v>
      </c>
      <c r="F282" s="114">
        <f>F283</f>
        <v>0</v>
      </c>
      <c r="G282" s="5">
        <f t="shared" si="21"/>
        <v>4</v>
      </c>
      <c r="H282" s="11"/>
      <c r="I282" s="11">
        <v>2</v>
      </c>
      <c r="J282" s="79"/>
    </row>
    <row r="283" spans="1:10" s="1" customFormat="1" ht="25.5" x14ac:dyDescent="0.25">
      <c r="A283" s="264"/>
      <c r="B283" s="243"/>
      <c r="C283" s="14" t="s">
        <v>179</v>
      </c>
      <c r="D283" s="19" t="s">
        <v>153</v>
      </c>
      <c r="E283" s="104">
        <v>4</v>
      </c>
      <c r="F283" s="104"/>
      <c r="G283" s="16">
        <f t="shared" si="21"/>
        <v>4</v>
      </c>
      <c r="H283" s="16"/>
      <c r="I283" s="16"/>
      <c r="J283" s="23" t="s">
        <v>432</v>
      </c>
    </row>
    <row r="284" spans="1:10" s="2" customFormat="1" x14ac:dyDescent="0.25">
      <c r="A284" s="276">
        <v>62</v>
      </c>
      <c r="B284" s="241" t="s">
        <v>496</v>
      </c>
      <c r="C284" s="22"/>
      <c r="D284" s="21" t="s">
        <v>433</v>
      </c>
      <c r="E284" s="114">
        <f>E285</f>
        <v>2</v>
      </c>
      <c r="F284" s="114">
        <f>F285</f>
        <v>0</v>
      </c>
      <c r="G284" s="5">
        <f t="shared" si="21"/>
        <v>2</v>
      </c>
      <c r="H284" s="11"/>
      <c r="I284" s="11">
        <v>2</v>
      </c>
      <c r="J284" s="79"/>
    </row>
    <row r="285" spans="1:10" s="1" customFormat="1" ht="51" x14ac:dyDescent="0.25">
      <c r="A285" s="276"/>
      <c r="B285" s="243"/>
      <c r="C285" s="14" t="s">
        <v>368</v>
      </c>
      <c r="D285" s="19" t="s">
        <v>369</v>
      </c>
      <c r="E285" s="104">
        <v>2</v>
      </c>
      <c r="F285" s="104"/>
      <c r="G285" s="16">
        <f t="shared" si="21"/>
        <v>2</v>
      </c>
      <c r="H285" s="16"/>
      <c r="I285" s="16"/>
      <c r="J285" s="23" t="s">
        <v>467</v>
      </c>
    </row>
    <row r="286" spans="1:10" s="2" customFormat="1" x14ac:dyDescent="0.25">
      <c r="A286" s="276">
        <v>63</v>
      </c>
      <c r="B286" s="303" t="s">
        <v>167</v>
      </c>
      <c r="C286" s="22"/>
      <c r="D286" s="21" t="s">
        <v>433</v>
      </c>
      <c r="E286" s="114">
        <f>E287</f>
        <v>1</v>
      </c>
      <c r="F286" s="114">
        <f>F287</f>
        <v>0</v>
      </c>
      <c r="G286" s="5">
        <f>E286</f>
        <v>1</v>
      </c>
      <c r="H286" s="11"/>
      <c r="I286" s="11">
        <v>1</v>
      </c>
      <c r="J286" s="79"/>
    </row>
    <row r="287" spans="1:10" s="1" customFormat="1" ht="38.25" x14ac:dyDescent="0.25">
      <c r="A287" s="276"/>
      <c r="B287" s="303"/>
      <c r="C287" s="14" t="s">
        <v>368</v>
      </c>
      <c r="D287" s="19" t="s">
        <v>369</v>
      </c>
      <c r="E287" s="104">
        <v>1</v>
      </c>
      <c r="F287" s="104"/>
      <c r="G287" s="16">
        <f>E287+F287</f>
        <v>1</v>
      </c>
      <c r="H287" s="16"/>
      <c r="I287" s="16"/>
      <c r="J287" s="23" t="s">
        <v>468</v>
      </c>
    </row>
    <row r="288" spans="1:10" s="1" customFormat="1" x14ac:dyDescent="0.25">
      <c r="A288" s="251">
        <v>64</v>
      </c>
      <c r="B288" s="241" t="s">
        <v>367</v>
      </c>
      <c r="C288" s="22"/>
      <c r="D288" s="21" t="s">
        <v>433</v>
      </c>
      <c r="E288" s="114">
        <f>E289</f>
        <v>2</v>
      </c>
      <c r="F288" s="114">
        <f>F289</f>
        <v>0</v>
      </c>
      <c r="G288" s="5">
        <f>G289</f>
        <v>2</v>
      </c>
      <c r="H288" s="11"/>
      <c r="I288" s="11">
        <v>1</v>
      </c>
      <c r="J288" s="79"/>
    </row>
    <row r="289" spans="1:10" s="1" customFormat="1" ht="25.5" x14ac:dyDescent="0.25">
      <c r="A289" s="264"/>
      <c r="B289" s="243"/>
      <c r="C289" s="14" t="s">
        <v>274</v>
      </c>
      <c r="D289" s="19" t="s">
        <v>236</v>
      </c>
      <c r="E289" s="104">
        <v>2</v>
      </c>
      <c r="F289" s="104"/>
      <c r="G289" s="16">
        <f t="shared" ref="G289:G296" si="22">E289+F289</f>
        <v>2</v>
      </c>
      <c r="H289" s="16"/>
      <c r="I289" s="16"/>
      <c r="J289" s="23" t="s">
        <v>431</v>
      </c>
    </row>
    <row r="290" spans="1:10" s="2" customFormat="1" x14ac:dyDescent="0.25">
      <c r="A290" s="251">
        <v>65</v>
      </c>
      <c r="B290" s="241" t="s">
        <v>228</v>
      </c>
      <c r="C290" s="9"/>
      <c r="D290" s="10" t="s">
        <v>433</v>
      </c>
      <c r="E290" s="114">
        <f>E291+E292</f>
        <v>3</v>
      </c>
      <c r="F290" s="114">
        <f>F291+F292</f>
        <v>0</v>
      </c>
      <c r="G290" s="5">
        <f t="shared" si="22"/>
        <v>3</v>
      </c>
      <c r="H290" s="11"/>
      <c r="I290" s="11"/>
      <c r="J290" s="79"/>
    </row>
    <row r="291" spans="1:10" s="1" customFormat="1" x14ac:dyDescent="0.25">
      <c r="A291" s="252"/>
      <c r="B291" s="242"/>
      <c r="C291" s="14" t="s">
        <v>360</v>
      </c>
      <c r="D291" s="23" t="s">
        <v>359</v>
      </c>
      <c r="E291" s="104">
        <v>2</v>
      </c>
      <c r="F291" s="104"/>
      <c r="G291" s="6">
        <f t="shared" si="22"/>
        <v>2</v>
      </c>
      <c r="H291" s="16"/>
      <c r="I291" s="16"/>
      <c r="J291" s="304" t="s">
        <v>366</v>
      </c>
    </row>
    <row r="292" spans="1:10" s="1" customFormat="1" ht="13.15" customHeight="1" x14ac:dyDescent="0.25">
      <c r="A292" s="264"/>
      <c r="B292" s="243"/>
      <c r="C292" s="14" t="s">
        <v>361</v>
      </c>
      <c r="D292" s="23" t="s">
        <v>229</v>
      </c>
      <c r="E292" s="104">
        <v>1</v>
      </c>
      <c r="F292" s="104"/>
      <c r="G292" s="6">
        <f t="shared" si="22"/>
        <v>1</v>
      </c>
      <c r="H292" s="16"/>
      <c r="I292" s="16"/>
      <c r="J292" s="305"/>
    </row>
    <row r="293" spans="1:10" s="2" customFormat="1" x14ac:dyDescent="0.25">
      <c r="A293" s="251">
        <v>66</v>
      </c>
      <c r="B293" s="241" t="s">
        <v>230</v>
      </c>
      <c r="C293" s="9"/>
      <c r="D293" s="10" t="s">
        <v>433</v>
      </c>
      <c r="E293" s="114">
        <f>E294</f>
        <v>2</v>
      </c>
      <c r="F293" s="114">
        <f>F294</f>
        <v>0</v>
      </c>
      <c r="G293" s="5">
        <f t="shared" si="22"/>
        <v>2</v>
      </c>
      <c r="H293" s="11"/>
      <c r="I293" s="11"/>
      <c r="J293" s="34"/>
    </row>
    <row r="294" spans="1:10" s="1" customFormat="1" ht="24.6" customHeight="1" x14ac:dyDescent="0.25">
      <c r="A294" s="252"/>
      <c r="B294" s="242"/>
      <c r="C294" s="14" t="s">
        <v>370</v>
      </c>
      <c r="D294" s="19" t="s">
        <v>371</v>
      </c>
      <c r="E294" s="112">
        <v>2</v>
      </c>
      <c r="F294" s="104"/>
      <c r="G294" s="6">
        <f t="shared" si="22"/>
        <v>2</v>
      </c>
      <c r="H294" s="16"/>
      <c r="I294" s="16"/>
      <c r="J294" s="34" t="s">
        <v>403</v>
      </c>
    </row>
    <row r="295" spans="1:10" s="2" customFormat="1" x14ac:dyDescent="0.25">
      <c r="A295" s="251">
        <v>67</v>
      </c>
      <c r="B295" s="241" t="s">
        <v>497</v>
      </c>
      <c r="C295" s="9"/>
      <c r="D295" s="10" t="s">
        <v>433</v>
      </c>
      <c r="E295" s="114">
        <f>E296</f>
        <v>2</v>
      </c>
      <c r="F295" s="114">
        <f>F296</f>
        <v>0</v>
      </c>
      <c r="G295" s="5">
        <f t="shared" si="22"/>
        <v>2</v>
      </c>
      <c r="H295" s="11"/>
      <c r="I295" s="11"/>
      <c r="J295" s="34"/>
    </row>
    <row r="296" spans="1:10" s="1" customFormat="1" ht="25.5" x14ac:dyDescent="0.25">
      <c r="A296" s="252"/>
      <c r="B296" s="242"/>
      <c r="C296" s="63" t="s">
        <v>231</v>
      </c>
      <c r="D296" s="64" t="s">
        <v>232</v>
      </c>
      <c r="E296" s="112">
        <v>2</v>
      </c>
      <c r="F296" s="104"/>
      <c r="G296" s="6">
        <f t="shared" si="22"/>
        <v>2</v>
      </c>
      <c r="H296" s="16"/>
      <c r="I296" s="16"/>
      <c r="J296" s="34" t="s">
        <v>401</v>
      </c>
    </row>
    <row r="297" spans="1:10" s="2" customFormat="1" x14ac:dyDescent="0.25">
      <c r="A297" s="251">
        <v>68</v>
      </c>
      <c r="B297" s="241" t="s">
        <v>469</v>
      </c>
      <c r="C297" s="9"/>
      <c r="D297" s="10" t="s">
        <v>433</v>
      </c>
      <c r="E297" s="114">
        <f>E298</f>
        <v>2</v>
      </c>
      <c r="F297" s="114">
        <f>F298</f>
        <v>0</v>
      </c>
      <c r="G297" s="5">
        <f>E297+F297</f>
        <v>2</v>
      </c>
      <c r="H297" s="11"/>
      <c r="I297" s="11"/>
      <c r="J297" s="34"/>
    </row>
    <row r="298" spans="1:10" s="1" customFormat="1" ht="43.15" customHeight="1" x14ac:dyDescent="0.25">
      <c r="A298" s="252"/>
      <c r="B298" s="242"/>
      <c r="C298" s="63" t="s">
        <v>23</v>
      </c>
      <c r="D298" s="64" t="s">
        <v>24</v>
      </c>
      <c r="E298" s="112">
        <v>2</v>
      </c>
      <c r="F298" s="104"/>
      <c r="G298" s="6">
        <f>E298+F298</f>
        <v>2</v>
      </c>
      <c r="H298" s="16"/>
      <c r="I298" s="16"/>
      <c r="J298" s="34" t="s">
        <v>404</v>
      </c>
    </row>
    <row r="299" spans="1:10" s="2" customFormat="1" x14ac:dyDescent="0.25">
      <c r="A299" s="251">
        <v>69</v>
      </c>
      <c r="B299" s="241" t="s">
        <v>498</v>
      </c>
      <c r="C299" s="9"/>
      <c r="D299" s="10" t="s">
        <v>433</v>
      </c>
      <c r="E299" s="114">
        <f>E300</f>
        <v>2</v>
      </c>
      <c r="F299" s="114">
        <f>F300</f>
        <v>0</v>
      </c>
      <c r="G299" s="5">
        <f t="shared" ref="G299:G300" si="23">E299+F299</f>
        <v>2</v>
      </c>
      <c r="H299" s="11"/>
      <c r="I299" s="11"/>
      <c r="J299" s="34"/>
    </row>
    <row r="300" spans="1:10" s="1" customFormat="1" ht="23.45" customHeight="1" x14ac:dyDescent="0.25">
      <c r="A300" s="252"/>
      <c r="B300" s="242"/>
      <c r="C300" s="14" t="s">
        <v>179</v>
      </c>
      <c r="D300" s="19" t="s">
        <v>153</v>
      </c>
      <c r="E300" s="112">
        <v>2</v>
      </c>
      <c r="F300" s="104"/>
      <c r="G300" s="6">
        <f t="shared" si="23"/>
        <v>2</v>
      </c>
      <c r="H300" s="16"/>
      <c r="I300" s="16"/>
      <c r="J300" s="34" t="s">
        <v>401</v>
      </c>
    </row>
    <row r="301" spans="1:10" s="1" customFormat="1" ht="30.6" customHeight="1" x14ac:dyDescent="0.25">
      <c r="A301" s="83"/>
      <c r="B301" s="83"/>
      <c r="C301" s="32"/>
      <c r="D301" s="84" t="s">
        <v>140</v>
      </c>
      <c r="E301" s="102">
        <f>E302+E304+E309+E317+E319+E321+E323</f>
        <v>110</v>
      </c>
      <c r="F301" s="102">
        <f>F302+F304+F309+F317+F319+F321+F323</f>
        <v>0</v>
      </c>
      <c r="G301" s="83">
        <f>E301+F301</f>
        <v>110</v>
      </c>
      <c r="H301" s="83">
        <v>173</v>
      </c>
      <c r="I301" s="11">
        <f>G301-H301</f>
        <v>-63</v>
      </c>
      <c r="J301" s="83"/>
    </row>
    <row r="302" spans="1:10" s="2" customFormat="1" ht="19.899999999999999" customHeight="1" x14ac:dyDescent="0.25">
      <c r="A302" s="277">
        <v>1</v>
      </c>
      <c r="B302" s="278" t="s">
        <v>499</v>
      </c>
      <c r="C302" s="32"/>
      <c r="D302" s="31" t="s">
        <v>433</v>
      </c>
      <c r="E302" s="102">
        <f>E303</f>
        <v>5</v>
      </c>
      <c r="F302" s="102">
        <f>F303</f>
        <v>0</v>
      </c>
      <c r="G302" s="83">
        <f>E302+F302</f>
        <v>5</v>
      </c>
      <c r="H302" s="83">
        <v>14</v>
      </c>
      <c r="I302" s="11">
        <f>G302-H302</f>
        <v>-9</v>
      </c>
      <c r="J302" s="83"/>
    </row>
    <row r="303" spans="1:10" s="1" customFormat="1" ht="35.450000000000003" customHeight="1" x14ac:dyDescent="0.25">
      <c r="A303" s="277"/>
      <c r="B303" s="281"/>
      <c r="C303" s="210">
        <v>180406</v>
      </c>
      <c r="D303" s="210" t="s">
        <v>134</v>
      </c>
      <c r="E303" s="103">
        <v>5</v>
      </c>
      <c r="F303" s="108"/>
      <c r="G303" s="96">
        <f t="shared" ref="G303:G310" si="24">E303+F303</f>
        <v>5</v>
      </c>
      <c r="H303" s="85"/>
      <c r="I303" s="85"/>
      <c r="J303" s="211" t="s">
        <v>501</v>
      </c>
    </row>
    <row r="304" spans="1:10" s="2" customFormat="1" x14ac:dyDescent="0.25">
      <c r="A304" s="306">
        <v>2</v>
      </c>
      <c r="B304" s="241" t="s">
        <v>335</v>
      </c>
      <c r="C304" s="32"/>
      <c r="D304" s="31" t="s">
        <v>433</v>
      </c>
      <c r="E304" s="102">
        <f>E305+E306+E307+E308</f>
        <v>20</v>
      </c>
      <c r="F304" s="102">
        <f>F305+F306+F307+F308</f>
        <v>0</v>
      </c>
      <c r="G304" s="83">
        <f t="shared" si="24"/>
        <v>20</v>
      </c>
      <c r="H304" s="83">
        <v>20</v>
      </c>
      <c r="I304" s="11">
        <f>G304-H304</f>
        <v>0</v>
      </c>
      <c r="J304" s="86"/>
    </row>
    <row r="305" spans="1:10" s="1" customFormat="1" x14ac:dyDescent="0.25">
      <c r="A305" s="307"/>
      <c r="B305" s="282"/>
      <c r="C305" s="210">
        <v>190623</v>
      </c>
      <c r="D305" s="211" t="s">
        <v>470</v>
      </c>
      <c r="E305" s="103">
        <v>5</v>
      </c>
      <c r="F305" s="108"/>
      <c r="G305" s="96">
        <f t="shared" si="24"/>
        <v>5</v>
      </c>
      <c r="H305" s="85"/>
      <c r="I305" s="85"/>
      <c r="J305" s="241" t="s">
        <v>413</v>
      </c>
    </row>
    <row r="306" spans="1:10" s="1" customFormat="1" x14ac:dyDescent="0.25">
      <c r="A306" s="307"/>
      <c r="B306" s="282"/>
      <c r="C306" s="210">
        <v>190623</v>
      </c>
      <c r="D306" s="211" t="s">
        <v>471</v>
      </c>
      <c r="E306" s="103">
        <v>5</v>
      </c>
      <c r="F306" s="108"/>
      <c r="G306" s="96">
        <f t="shared" si="24"/>
        <v>5</v>
      </c>
      <c r="H306" s="85"/>
      <c r="I306" s="85"/>
      <c r="J306" s="282"/>
    </row>
    <row r="307" spans="1:10" s="1" customFormat="1" x14ac:dyDescent="0.25">
      <c r="A307" s="307"/>
      <c r="B307" s="282"/>
      <c r="C307" s="210">
        <v>190701</v>
      </c>
      <c r="D307" s="210" t="s">
        <v>136</v>
      </c>
      <c r="E307" s="103">
        <v>5</v>
      </c>
      <c r="F307" s="108"/>
      <c r="G307" s="96">
        <f t="shared" si="24"/>
        <v>5</v>
      </c>
      <c r="H307" s="85"/>
      <c r="I307" s="85"/>
      <c r="J307" s="282"/>
    </row>
    <row r="308" spans="1:10" s="1" customFormat="1" x14ac:dyDescent="0.25">
      <c r="A308" s="307"/>
      <c r="B308" s="282"/>
      <c r="C308" s="210">
        <v>270835</v>
      </c>
      <c r="D308" s="94" t="s">
        <v>138</v>
      </c>
      <c r="E308" s="103">
        <v>5</v>
      </c>
      <c r="F308" s="108"/>
      <c r="G308" s="96">
        <f t="shared" si="24"/>
        <v>5</v>
      </c>
      <c r="H308" s="85"/>
      <c r="I308" s="85"/>
      <c r="J308" s="282"/>
    </row>
    <row r="309" spans="1:10" s="2" customFormat="1" ht="13.15" customHeight="1" x14ac:dyDescent="0.25">
      <c r="A309" s="306">
        <v>3</v>
      </c>
      <c r="B309" s="241" t="s">
        <v>336</v>
      </c>
      <c r="C309" s="32"/>
      <c r="D309" s="31" t="s">
        <v>433</v>
      </c>
      <c r="E309" s="102">
        <f>E310+E311+E312+E313+E314+E315+E316</f>
        <v>50</v>
      </c>
      <c r="F309" s="102">
        <f>F310+F311+F312+F313+F314+F315+F316</f>
        <v>0</v>
      </c>
      <c r="G309" s="83">
        <f t="shared" si="24"/>
        <v>50</v>
      </c>
      <c r="H309" s="83">
        <v>59</v>
      </c>
      <c r="I309" s="11">
        <f>G309-H309</f>
        <v>-9</v>
      </c>
      <c r="J309" s="87"/>
    </row>
    <row r="310" spans="1:10" s="1" customFormat="1" ht="13.15" customHeight="1" x14ac:dyDescent="0.25">
      <c r="A310" s="307"/>
      <c r="B310" s="242"/>
      <c r="C310" s="139">
        <v>140409</v>
      </c>
      <c r="D310" s="139" t="s">
        <v>135</v>
      </c>
      <c r="E310" s="103">
        <v>5</v>
      </c>
      <c r="F310" s="108"/>
      <c r="G310" s="96">
        <f t="shared" si="24"/>
        <v>5</v>
      </c>
      <c r="H310" s="85"/>
      <c r="I310" s="85"/>
      <c r="J310" s="241" t="s">
        <v>413</v>
      </c>
    </row>
    <row r="311" spans="1:10" s="1" customFormat="1" x14ac:dyDescent="0.25">
      <c r="A311" s="307"/>
      <c r="B311" s="242"/>
      <c r="C311" s="139">
        <v>190623</v>
      </c>
      <c r="D311" s="140" t="s">
        <v>470</v>
      </c>
      <c r="E311" s="103">
        <v>10</v>
      </c>
      <c r="F311" s="108"/>
      <c r="G311" s="96">
        <f t="shared" ref="G311:G316" si="25">E311+F311</f>
        <v>10</v>
      </c>
      <c r="H311" s="85"/>
      <c r="I311" s="85"/>
      <c r="J311" s="242"/>
    </row>
    <row r="312" spans="1:10" s="1" customFormat="1" x14ac:dyDescent="0.25">
      <c r="A312" s="307"/>
      <c r="B312" s="242"/>
      <c r="C312" s="139">
        <v>190623</v>
      </c>
      <c r="D312" s="140" t="s">
        <v>471</v>
      </c>
      <c r="E312" s="103">
        <v>10</v>
      </c>
      <c r="F312" s="108"/>
      <c r="G312" s="96">
        <f t="shared" si="25"/>
        <v>10</v>
      </c>
      <c r="H312" s="85"/>
      <c r="I312" s="85"/>
      <c r="J312" s="243"/>
    </row>
    <row r="313" spans="1:10" s="1" customFormat="1" x14ac:dyDescent="0.25">
      <c r="A313" s="307"/>
      <c r="B313" s="242"/>
      <c r="C313" s="141">
        <v>190701</v>
      </c>
      <c r="D313" s="141" t="s">
        <v>136</v>
      </c>
      <c r="E313" s="187">
        <v>10</v>
      </c>
      <c r="F313" s="205"/>
      <c r="G313" s="206">
        <f t="shared" si="25"/>
        <v>10</v>
      </c>
      <c r="H313" s="207"/>
      <c r="I313" s="207"/>
      <c r="J313" s="142"/>
    </row>
    <row r="314" spans="1:10" s="1" customFormat="1" x14ac:dyDescent="0.25">
      <c r="A314" s="307"/>
      <c r="B314" s="242"/>
      <c r="C314" s="36">
        <v>270835</v>
      </c>
      <c r="D314" s="36" t="s">
        <v>137</v>
      </c>
      <c r="E314" s="103">
        <v>5</v>
      </c>
      <c r="F314" s="108"/>
      <c r="G314" s="96">
        <f t="shared" si="25"/>
        <v>5</v>
      </c>
      <c r="H314" s="85"/>
      <c r="I314" s="85"/>
      <c r="J314" s="142"/>
    </row>
    <row r="315" spans="1:10" s="1" customFormat="1" x14ac:dyDescent="0.25">
      <c r="A315" s="307"/>
      <c r="B315" s="242"/>
      <c r="C315" s="36">
        <v>220415</v>
      </c>
      <c r="D315" s="36" t="s">
        <v>138</v>
      </c>
      <c r="E315" s="103">
        <v>5</v>
      </c>
      <c r="F315" s="108"/>
      <c r="G315" s="96">
        <f t="shared" si="25"/>
        <v>5</v>
      </c>
      <c r="H315" s="85"/>
      <c r="I315" s="85"/>
      <c r="J315" s="142"/>
    </row>
    <row r="316" spans="1:10" s="1" customFormat="1" x14ac:dyDescent="0.25">
      <c r="A316" s="308"/>
      <c r="B316" s="243"/>
      <c r="C316" s="36">
        <v>210420</v>
      </c>
      <c r="D316" s="36" t="s">
        <v>139</v>
      </c>
      <c r="E316" s="103">
        <v>5</v>
      </c>
      <c r="F316" s="108"/>
      <c r="G316" s="96">
        <f t="shared" si="25"/>
        <v>5</v>
      </c>
      <c r="H316" s="85"/>
      <c r="I316" s="85"/>
      <c r="J316" s="143"/>
    </row>
    <row r="317" spans="1:10" s="2" customFormat="1" x14ac:dyDescent="0.25">
      <c r="A317" s="306">
        <v>4</v>
      </c>
      <c r="B317" s="241" t="s">
        <v>341</v>
      </c>
      <c r="C317" s="32"/>
      <c r="D317" s="32" t="s">
        <v>433</v>
      </c>
      <c r="E317" s="102">
        <f>E318</f>
        <v>5</v>
      </c>
      <c r="F317" s="102">
        <f>F318</f>
        <v>0</v>
      </c>
      <c r="G317" s="83">
        <f t="shared" ref="G317:G327" si="26">E317+F317</f>
        <v>5</v>
      </c>
      <c r="H317" s="83">
        <v>5</v>
      </c>
      <c r="I317" s="83">
        <f>G317-H317</f>
        <v>0</v>
      </c>
      <c r="J317" s="88"/>
    </row>
    <row r="318" spans="1:10" s="1" customFormat="1" ht="25.5" customHeight="1" x14ac:dyDescent="0.25">
      <c r="A318" s="308"/>
      <c r="B318" s="283"/>
      <c r="C318" s="89">
        <v>161005</v>
      </c>
      <c r="D318" s="90" t="s">
        <v>144</v>
      </c>
      <c r="E318" s="103">
        <v>5</v>
      </c>
      <c r="F318" s="116"/>
      <c r="G318" s="96">
        <f t="shared" si="26"/>
        <v>5</v>
      </c>
      <c r="H318" s="19"/>
      <c r="I318" s="19"/>
      <c r="J318" s="133" t="s">
        <v>399</v>
      </c>
    </row>
    <row r="319" spans="1:10" s="2" customFormat="1" x14ac:dyDescent="0.25">
      <c r="A319" s="306">
        <v>5</v>
      </c>
      <c r="B319" s="241" t="s">
        <v>342</v>
      </c>
      <c r="C319" s="35"/>
      <c r="D319" s="31" t="s">
        <v>433</v>
      </c>
      <c r="E319" s="102">
        <f>E320</f>
        <v>5</v>
      </c>
      <c r="F319" s="102">
        <f>F320</f>
        <v>0</v>
      </c>
      <c r="G319" s="83">
        <f t="shared" si="26"/>
        <v>5</v>
      </c>
      <c r="H319" s="11">
        <v>10</v>
      </c>
      <c r="I319" s="83">
        <f>G319-H319</f>
        <v>-5</v>
      </c>
      <c r="J319" s="32"/>
    </row>
    <row r="320" spans="1:10" s="1" customFormat="1" ht="25.5" customHeight="1" x14ac:dyDescent="0.25">
      <c r="A320" s="308"/>
      <c r="B320" s="283"/>
      <c r="C320" s="89">
        <v>161005</v>
      </c>
      <c r="D320" s="90" t="s">
        <v>144</v>
      </c>
      <c r="E320" s="103">
        <v>5</v>
      </c>
      <c r="F320" s="116"/>
      <c r="G320" s="96">
        <f t="shared" si="26"/>
        <v>5</v>
      </c>
      <c r="H320" s="16"/>
      <c r="I320" s="16"/>
      <c r="J320" s="133" t="s">
        <v>399</v>
      </c>
    </row>
    <row r="321" spans="1:10" s="2" customFormat="1" x14ac:dyDescent="0.25">
      <c r="A321" s="306">
        <v>6</v>
      </c>
      <c r="B321" s="241" t="s">
        <v>343</v>
      </c>
      <c r="C321" s="35"/>
      <c r="D321" s="31" t="s">
        <v>433</v>
      </c>
      <c r="E321" s="102">
        <f>E322</f>
        <v>5</v>
      </c>
      <c r="F321" s="102">
        <f>F322</f>
        <v>0</v>
      </c>
      <c r="G321" s="83">
        <f t="shared" si="26"/>
        <v>5</v>
      </c>
      <c r="H321" s="11">
        <v>5</v>
      </c>
      <c r="I321" s="83">
        <f>G321-H321</f>
        <v>0</v>
      </c>
      <c r="J321" s="32"/>
    </row>
    <row r="322" spans="1:10" s="1" customFormat="1" ht="25.5" customHeight="1" x14ac:dyDescent="0.25">
      <c r="A322" s="308"/>
      <c r="B322" s="283"/>
      <c r="C322" s="89">
        <v>161005</v>
      </c>
      <c r="D322" s="90" t="s">
        <v>144</v>
      </c>
      <c r="E322" s="103">
        <v>5</v>
      </c>
      <c r="F322" s="116"/>
      <c r="G322" s="96">
        <f t="shared" si="26"/>
        <v>5</v>
      </c>
      <c r="H322" s="16"/>
      <c r="I322" s="16"/>
      <c r="J322" s="133" t="s">
        <v>399</v>
      </c>
    </row>
    <row r="323" spans="1:10" s="1" customFormat="1" ht="12.75" customHeight="1" x14ac:dyDescent="0.25">
      <c r="A323" s="251">
        <v>7</v>
      </c>
      <c r="B323" s="253" t="s">
        <v>500</v>
      </c>
      <c r="C323" s="25"/>
      <c r="D323" s="26" t="s">
        <v>433</v>
      </c>
      <c r="E323" s="102">
        <f>E324+E325+E326+E327</f>
        <v>20</v>
      </c>
      <c r="F323" s="102">
        <f>F324+F325+F326+F327</f>
        <v>0</v>
      </c>
      <c r="G323" s="5">
        <f t="shared" si="26"/>
        <v>20</v>
      </c>
      <c r="H323" s="5">
        <v>20</v>
      </c>
      <c r="I323" s="5">
        <f>G323-H323</f>
        <v>0</v>
      </c>
      <c r="J323" s="5"/>
    </row>
    <row r="324" spans="1:10" s="1" customFormat="1" ht="25.5" x14ac:dyDescent="0.25">
      <c r="A324" s="252"/>
      <c r="B324" s="254"/>
      <c r="C324" s="89">
        <v>210420</v>
      </c>
      <c r="D324" s="90" t="s">
        <v>142</v>
      </c>
      <c r="E324" s="103">
        <v>5</v>
      </c>
      <c r="F324" s="116"/>
      <c r="G324" s="6">
        <f t="shared" si="26"/>
        <v>5</v>
      </c>
      <c r="H324" s="5"/>
      <c r="I324" s="5"/>
      <c r="J324" s="246" t="s">
        <v>399</v>
      </c>
    </row>
    <row r="325" spans="1:10" s="1" customFormat="1" ht="25.5" x14ac:dyDescent="0.25">
      <c r="A325" s="252"/>
      <c r="B325" s="254"/>
      <c r="C325" s="89">
        <v>162108</v>
      </c>
      <c r="D325" s="90" t="s">
        <v>143</v>
      </c>
      <c r="E325" s="103">
        <v>5</v>
      </c>
      <c r="F325" s="116"/>
      <c r="G325" s="6">
        <f t="shared" si="26"/>
        <v>5</v>
      </c>
      <c r="H325" s="5"/>
      <c r="I325" s="5"/>
      <c r="J325" s="247"/>
    </row>
    <row r="326" spans="1:10" s="1" customFormat="1" x14ac:dyDescent="0.25">
      <c r="A326" s="252"/>
      <c r="B326" s="254"/>
      <c r="C326" s="89">
        <v>162105</v>
      </c>
      <c r="D326" s="23" t="s">
        <v>365</v>
      </c>
      <c r="E326" s="103">
        <v>5</v>
      </c>
      <c r="F326" s="116"/>
      <c r="G326" s="6">
        <f t="shared" si="26"/>
        <v>5</v>
      </c>
      <c r="H326" s="5"/>
      <c r="I326" s="5"/>
      <c r="J326" s="247"/>
    </row>
    <row r="327" spans="1:10" s="1" customFormat="1" x14ac:dyDescent="0.25">
      <c r="A327" s="264"/>
      <c r="B327" s="255"/>
      <c r="C327" s="89">
        <v>161005</v>
      </c>
      <c r="D327" s="90" t="s">
        <v>144</v>
      </c>
      <c r="E327" s="103">
        <v>5</v>
      </c>
      <c r="F327" s="116"/>
      <c r="G327" s="6">
        <f t="shared" si="26"/>
        <v>5</v>
      </c>
      <c r="H327" s="5"/>
      <c r="I327" s="5"/>
      <c r="J327" s="248"/>
    </row>
    <row r="328" spans="1:10" s="1" customFormat="1" ht="27.6" customHeight="1" x14ac:dyDescent="0.2">
      <c r="A328" s="309" t="s">
        <v>472</v>
      </c>
      <c r="B328" s="309"/>
      <c r="C328" s="309"/>
      <c r="D328" s="309"/>
      <c r="E328" s="309"/>
      <c r="F328" s="309"/>
      <c r="G328" s="309"/>
      <c r="H328" s="309"/>
      <c r="I328" s="309"/>
      <c r="J328" s="309"/>
    </row>
    <row r="329" spans="1:10" s="1" customFormat="1" hidden="1" x14ac:dyDescent="0.25">
      <c r="C329" s="91"/>
      <c r="E329" s="117"/>
      <c r="F329" s="117"/>
      <c r="G329" s="92"/>
      <c r="H329" s="92"/>
      <c r="I329" s="92"/>
      <c r="J329" s="48"/>
    </row>
    <row r="330" spans="1:10" ht="6" hidden="1" customHeight="1" x14ac:dyDescent="0.2"/>
    <row r="331" spans="1:10" hidden="1" x14ac:dyDescent="0.2"/>
    <row r="332" spans="1:10" hidden="1" x14ac:dyDescent="0.2"/>
    <row r="333" spans="1:10" hidden="1" x14ac:dyDescent="0.2"/>
    <row r="334" spans="1:10" hidden="1" x14ac:dyDescent="0.2"/>
    <row r="335" spans="1:10" hidden="1" x14ac:dyDescent="0.2"/>
    <row r="336" spans="1:10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</sheetData>
  <mergeCells count="215">
    <mergeCell ref="A309:A316"/>
    <mergeCell ref="B309:B316"/>
    <mergeCell ref="A304:A308"/>
    <mergeCell ref="B304:B308"/>
    <mergeCell ref="J183:J186"/>
    <mergeCell ref="J180:J181"/>
    <mergeCell ref="A299:A300"/>
    <mergeCell ref="B299:B300"/>
    <mergeCell ref="A328:J328"/>
    <mergeCell ref="B295:B296"/>
    <mergeCell ref="A293:A294"/>
    <mergeCell ref="B293:B294"/>
    <mergeCell ref="J305:J308"/>
    <mergeCell ref="B319:B320"/>
    <mergeCell ref="A321:A322"/>
    <mergeCell ref="B321:B322"/>
    <mergeCell ref="A323:A327"/>
    <mergeCell ref="B323:B327"/>
    <mergeCell ref="A317:A318"/>
    <mergeCell ref="B317:B318"/>
    <mergeCell ref="A319:A320"/>
    <mergeCell ref="B262:B266"/>
    <mergeCell ref="B267:B274"/>
    <mergeCell ref="A286:A287"/>
    <mergeCell ref="A288:A289"/>
    <mergeCell ref="A240:A242"/>
    <mergeCell ref="A302:A303"/>
    <mergeCell ref="B302:B303"/>
    <mergeCell ref="B284:B285"/>
    <mergeCell ref="A284:A285"/>
    <mergeCell ref="B286:B287"/>
    <mergeCell ref="A280:A281"/>
    <mergeCell ref="J291:J292"/>
    <mergeCell ref="B248:B258"/>
    <mergeCell ref="B259:B261"/>
    <mergeCell ref="A278:A279"/>
    <mergeCell ref="A295:A296"/>
    <mergeCell ref="A275:A277"/>
    <mergeCell ref="A259:A261"/>
    <mergeCell ref="B240:B242"/>
    <mergeCell ref="J232:J237"/>
    <mergeCell ref="A208:A212"/>
    <mergeCell ref="B208:B212"/>
    <mergeCell ref="B231:B236"/>
    <mergeCell ref="B282:B283"/>
    <mergeCell ref="A267:A274"/>
    <mergeCell ref="A282:A283"/>
    <mergeCell ref="B275:B277"/>
    <mergeCell ref="B278:B279"/>
    <mergeCell ref="B280:B281"/>
    <mergeCell ref="B156:B161"/>
    <mergeCell ref="B175:B178"/>
    <mergeCell ref="B14:B16"/>
    <mergeCell ref="B10:D10"/>
    <mergeCell ref="B166:B167"/>
    <mergeCell ref="B84:B89"/>
    <mergeCell ref="B288:B289"/>
    <mergeCell ref="B168:B172"/>
    <mergeCell ref="J260:J261"/>
    <mergeCell ref="B219:B221"/>
    <mergeCell ref="B222:B223"/>
    <mergeCell ref="B224:B225"/>
    <mergeCell ref="B243:B247"/>
    <mergeCell ref="J46:J48"/>
    <mergeCell ref="B58:B60"/>
    <mergeCell ref="B67:B68"/>
    <mergeCell ref="A2:J2"/>
    <mergeCell ref="B213:B218"/>
    <mergeCell ref="B204:B205"/>
    <mergeCell ref="A206:A207"/>
    <mergeCell ref="A213:A218"/>
    <mergeCell ref="A166:A167"/>
    <mergeCell ref="G4:G5"/>
    <mergeCell ref="I3:I5"/>
    <mergeCell ref="B6:D6"/>
    <mergeCell ref="E3:G3"/>
    <mergeCell ref="J59:J60"/>
    <mergeCell ref="E4:F4"/>
    <mergeCell ref="J169:J172"/>
    <mergeCell ref="H3:H5"/>
    <mergeCell ref="A204:A205"/>
    <mergeCell ref="B7:D7"/>
    <mergeCell ref="B11:B13"/>
    <mergeCell ref="A175:A178"/>
    <mergeCell ref="B137:B139"/>
    <mergeCell ref="B173:B174"/>
    <mergeCell ref="A156:A161"/>
    <mergeCell ref="A137:A139"/>
    <mergeCell ref="B61:B66"/>
    <mergeCell ref="B42:B44"/>
    <mergeCell ref="A93:A99"/>
    <mergeCell ref="A90:A92"/>
    <mergeCell ref="B90:B92"/>
    <mergeCell ref="A118:A127"/>
    <mergeCell ref="B118:B127"/>
    <mergeCell ref="A74:A77"/>
    <mergeCell ref="B74:B77"/>
    <mergeCell ref="A78:A83"/>
    <mergeCell ref="B78:B83"/>
    <mergeCell ref="A49:A52"/>
    <mergeCell ref="A61:A66"/>
    <mergeCell ref="A69:A71"/>
    <mergeCell ref="A42:A44"/>
    <mergeCell ref="J79:J83"/>
    <mergeCell ref="A173:A174"/>
    <mergeCell ref="B135:B136"/>
    <mergeCell ref="A100:A105"/>
    <mergeCell ref="B100:B105"/>
    <mergeCell ref="A111:A117"/>
    <mergeCell ref="J85:J89"/>
    <mergeCell ref="J75:J76"/>
    <mergeCell ref="J107:J110"/>
    <mergeCell ref="J95:J99"/>
    <mergeCell ref="J91:J92"/>
    <mergeCell ref="J132:J133"/>
    <mergeCell ref="J141:J143"/>
    <mergeCell ref="J123:J126"/>
    <mergeCell ref="J119:J121"/>
    <mergeCell ref="J101:J105"/>
    <mergeCell ref="B106:B110"/>
    <mergeCell ref="B111:B117"/>
    <mergeCell ref="B93:B99"/>
    <mergeCell ref="A140:A143"/>
    <mergeCell ref="A84:A89"/>
    <mergeCell ref="J157:J159"/>
    <mergeCell ref="A135:A136"/>
    <mergeCell ref="A106:A110"/>
    <mergeCell ref="A72:A73"/>
    <mergeCell ref="A179:A181"/>
    <mergeCell ref="B179:B181"/>
    <mergeCell ref="B72:B73"/>
    <mergeCell ref="B19:B20"/>
    <mergeCell ref="J22:J24"/>
    <mergeCell ref="B69:B71"/>
    <mergeCell ref="B53:B57"/>
    <mergeCell ref="A45:A48"/>
    <mergeCell ref="B45:B48"/>
    <mergeCell ref="B49:B52"/>
    <mergeCell ref="A58:A60"/>
    <mergeCell ref="A53:A57"/>
    <mergeCell ref="A67:A68"/>
    <mergeCell ref="J26:J28"/>
    <mergeCell ref="J30:J35"/>
    <mergeCell ref="J43:J44"/>
    <mergeCell ref="J54:J57"/>
    <mergeCell ref="J62:J66"/>
    <mergeCell ref="J70:J71"/>
    <mergeCell ref="J37:J39"/>
    <mergeCell ref="J50:J52"/>
    <mergeCell ref="B128:B130"/>
    <mergeCell ref="B140:B143"/>
    <mergeCell ref="C12:C13"/>
    <mergeCell ref="A40:A41"/>
    <mergeCell ref="B40:B41"/>
    <mergeCell ref="A17:A18"/>
    <mergeCell ref="B17:B18"/>
    <mergeCell ref="A19:A20"/>
    <mergeCell ref="A21:A24"/>
    <mergeCell ref="B21:B24"/>
    <mergeCell ref="A25:A28"/>
    <mergeCell ref="B25:B28"/>
    <mergeCell ref="A29:A35"/>
    <mergeCell ref="B29:B35"/>
    <mergeCell ref="A36:A39"/>
    <mergeCell ref="B36:B39"/>
    <mergeCell ref="A11:A13"/>
    <mergeCell ref="A14:A16"/>
    <mergeCell ref="A199:A203"/>
    <mergeCell ref="A164:A165"/>
    <mergeCell ref="B164:B165"/>
    <mergeCell ref="A290:A292"/>
    <mergeCell ref="B290:B292"/>
    <mergeCell ref="J214:J216"/>
    <mergeCell ref="J209:J212"/>
    <mergeCell ref="B206:B207"/>
    <mergeCell ref="J268:J274"/>
    <mergeCell ref="J263:J266"/>
    <mergeCell ref="J251:J257"/>
    <mergeCell ref="J244:J247"/>
    <mergeCell ref="J227:J230"/>
    <mergeCell ref="J220:J221"/>
    <mergeCell ref="B226:B230"/>
    <mergeCell ref="A262:A266"/>
    <mergeCell ref="A243:A247"/>
    <mergeCell ref="A219:A221"/>
    <mergeCell ref="A222:A223"/>
    <mergeCell ref="A224:A225"/>
    <mergeCell ref="A182:A194"/>
    <mergeCell ref="B182:B194"/>
    <mergeCell ref="A226:A230"/>
    <mergeCell ref="A248:A258"/>
    <mergeCell ref="J310:J312"/>
    <mergeCell ref="J4:J5"/>
    <mergeCell ref="A4:A5"/>
    <mergeCell ref="B4:B5"/>
    <mergeCell ref="C4:C5"/>
    <mergeCell ref="D4:D5"/>
    <mergeCell ref="J324:J327"/>
    <mergeCell ref="J276:J277"/>
    <mergeCell ref="A297:A298"/>
    <mergeCell ref="B297:B298"/>
    <mergeCell ref="J112:J117"/>
    <mergeCell ref="J196:J198"/>
    <mergeCell ref="B148:B155"/>
    <mergeCell ref="A195:A198"/>
    <mergeCell ref="B195:B198"/>
    <mergeCell ref="A148:A155"/>
    <mergeCell ref="J217:J218"/>
    <mergeCell ref="A144:A147"/>
    <mergeCell ref="B144:B147"/>
    <mergeCell ref="J200:J203"/>
    <mergeCell ref="A168:A172"/>
    <mergeCell ref="A162:A163"/>
    <mergeCell ref="B162:B163"/>
    <mergeCell ref="B199:B203"/>
  </mergeCells>
  <phoneticPr fontId="8" type="noConversion"/>
  <hyperlinks>
    <hyperlink ref="D169" r:id="rId1" display="http://www.ustu.ru/study/high/bachelor-specialist/mmi/automation-technology/"/>
  </hyperlinks>
  <pageMargins left="0" right="0" top="0.78740157480314965" bottom="0.39370078740157483" header="0.31496062992125984" footer="0.19685039370078741"/>
  <pageSetup paperSize="9" scale="76" orientation="landscape" r:id="rId2"/>
  <headerFooter>
    <oddFooter>&amp;C&amp;P</oddFooter>
  </headerFooter>
  <rowBreaks count="1" manualBreakCount="1">
    <brk id="328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прилож1</vt:lpstr>
      <vt:lpstr>прилож2</vt:lpstr>
      <vt:lpstr>прилож1!Заголовки_для_печати</vt:lpstr>
      <vt:lpstr>прилож2!Заголовки_для_печати</vt:lpstr>
      <vt:lpstr>прилож1!Область_печати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Georgiy</dc:creator>
  <cp:lastModifiedBy>Бурцева Матрена Васильевна</cp:lastModifiedBy>
  <cp:lastPrinted>2012-06-28T01:01:33Z</cp:lastPrinted>
  <dcterms:created xsi:type="dcterms:W3CDTF">2012-01-17T02:50:45Z</dcterms:created>
  <dcterms:modified xsi:type="dcterms:W3CDTF">2012-06-28T01:14:42Z</dcterms:modified>
</cp:coreProperties>
</file>