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vsev_pd\OneDrive\СПД\2021\исходящие\"/>
    </mc:Choice>
  </mc:AlternateContent>
  <bookViews>
    <workbookView xWindow="-120" yWindow="-120" windowWidth="29040" windowHeight="15840"/>
  </bookViews>
  <sheets>
    <sheet name="ФХД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9" i="1" l="1"/>
  <c r="P39" i="1"/>
  <c r="Q39" i="1"/>
  <c r="R39" i="1"/>
  <c r="S39" i="1"/>
  <c r="T39" i="1"/>
  <c r="U39" i="1"/>
  <c r="V39" i="1"/>
  <c r="W39" i="1"/>
  <c r="Y39" i="1"/>
  <c r="Z39" i="1"/>
  <c r="AA39" i="1"/>
  <c r="O40" i="1"/>
  <c r="P40" i="1"/>
  <c r="Q40" i="1"/>
  <c r="R40" i="1"/>
  <c r="S40" i="1"/>
  <c r="T40" i="1"/>
  <c r="U40" i="1"/>
  <c r="V40" i="1"/>
  <c r="W40" i="1"/>
  <c r="Y40" i="1"/>
  <c r="Z40" i="1"/>
  <c r="AA40" i="1"/>
  <c r="I39" i="1"/>
  <c r="J5" i="1" s="1"/>
  <c r="J4" i="1"/>
  <c r="Y37" i="1"/>
  <c r="Z37" i="1"/>
  <c r="AA37" i="1"/>
  <c r="Y5" i="1"/>
  <c r="Z5" i="1"/>
  <c r="AA5" i="1"/>
  <c r="Y6" i="1"/>
  <c r="Z6" i="1"/>
  <c r="AA6" i="1"/>
  <c r="Y7" i="1"/>
  <c r="Z7" i="1"/>
  <c r="AA7" i="1"/>
  <c r="Y8" i="1"/>
  <c r="Z8" i="1"/>
  <c r="AA8" i="1"/>
  <c r="Y9" i="1"/>
  <c r="Z9" i="1"/>
  <c r="AA9" i="1"/>
  <c r="Y10" i="1"/>
  <c r="Z10" i="1"/>
  <c r="AA10" i="1"/>
  <c r="Y11" i="1"/>
  <c r="Z11" i="1"/>
  <c r="AA11" i="1"/>
  <c r="Y12" i="1"/>
  <c r="Z12" i="1"/>
  <c r="AA12" i="1"/>
  <c r="Y13" i="1"/>
  <c r="Z13" i="1"/>
  <c r="AA13" i="1"/>
  <c r="Y14" i="1"/>
  <c r="Z14" i="1"/>
  <c r="AA14" i="1"/>
  <c r="Y15" i="1"/>
  <c r="Z15" i="1"/>
  <c r="AA15" i="1"/>
  <c r="Y16" i="1"/>
  <c r="Z16" i="1"/>
  <c r="AA1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23" i="1"/>
  <c r="Z23" i="1"/>
  <c r="AA23" i="1"/>
  <c r="Y24" i="1"/>
  <c r="Z24" i="1"/>
  <c r="AA24" i="1"/>
  <c r="Y25" i="1"/>
  <c r="Z25" i="1"/>
  <c r="AA25" i="1"/>
  <c r="Y26" i="1"/>
  <c r="Z26" i="1"/>
  <c r="AA26" i="1"/>
  <c r="Y27" i="1"/>
  <c r="Z27" i="1"/>
  <c r="AA27" i="1"/>
  <c r="Y28" i="1"/>
  <c r="Z28" i="1"/>
  <c r="AA28" i="1"/>
  <c r="Y29" i="1"/>
  <c r="Z29" i="1"/>
  <c r="AA29" i="1"/>
  <c r="Y30" i="1"/>
  <c r="Z30" i="1"/>
  <c r="AA30" i="1"/>
  <c r="Y31" i="1"/>
  <c r="Z31" i="1"/>
  <c r="AA31" i="1"/>
  <c r="Y32" i="1"/>
  <c r="Z32" i="1"/>
  <c r="AA32" i="1"/>
  <c r="Y33" i="1"/>
  <c r="Z33" i="1"/>
  <c r="AA33" i="1"/>
  <c r="Y34" i="1"/>
  <c r="Z34" i="1"/>
  <c r="AA34" i="1"/>
  <c r="Y35" i="1"/>
  <c r="Z35" i="1"/>
  <c r="AA35" i="1"/>
  <c r="Y36" i="1"/>
  <c r="Z36" i="1"/>
  <c r="AA36" i="1"/>
  <c r="AA4" i="1"/>
  <c r="Z4" i="1"/>
  <c r="Y4" i="1"/>
  <c r="O37" i="1"/>
  <c r="P37" i="1"/>
  <c r="Q37" i="1"/>
  <c r="R37" i="1"/>
  <c r="S37" i="1"/>
  <c r="T37" i="1"/>
  <c r="U37" i="1"/>
  <c r="V37" i="1"/>
  <c r="W37" i="1"/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H4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4" i="1"/>
  <c r="C37" i="1"/>
  <c r="B37" i="1"/>
  <c r="I28" i="1" l="1"/>
  <c r="I12" i="1"/>
  <c r="I36" i="1"/>
  <c r="I20" i="1"/>
  <c r="I4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D37" i="1"/>
  <c r="G37" i="1"/>
  <c r="H37" i="1"/>
  <c r="I37" i="1" l="1"/>
  <c r="K4" i="1" l="1"/>
  <c r="J32" i="1"/>
  <c r="K32" i="1" s="1"/>
  <c r="J33" i="1"/>
  <c r="J16" i="1"/>
  <c r="K16" i="1" s="1"/>
  <c r="J17" i="1"/>
  <c r="J24" i="1"/>
  <c r="K24" i="1" s="1"/>
  <c r="J8" i="1"/>
  <c r="K8" i="1" s="1"/>
  <c r="J25" i="1"/>
  <c r="K25" i="1" s="1"/>
  <c r="J9" i="1"/>
  <c r="K9" i="1" s="1"/>
  <c r="J28" i="1"/>
  <c r="K28" i="1" s="1"/>
  <c r="J20" i="1"/>
  <c r="J12" i="1"/>
  <c r="K12" i="1" s="1"/>
  <c r="J36" i="1"/>
  <c r="K36" i="1" s="1"/>
  <c r="J29" i="1"/>
  <c r="K29" i="1" s="1"/>
  <c r="J21" i="1"/>
  <c r="K21" i="1" s="1"/>
  <c r="J13" i="1"/>
  <c r="K13" i="1" s="1"/>
  <c r="J34" i="1"/>
  <c r="J30" i="1"/>
  <c r="J26" i="1"/>
  <c r="J22" i="1"/>
  <c r="J18" i="1"/>
  <c r="J14" i="1"/>
  <c r="J10" i="1"/>
  <c r="J6" i="1"/>
  <c r="J35" i="1"/>
  <c r="J31" i="1"/>
  <c r="J27" i="1"/>
  <c r="J23" i="1"/>
  <c r="J19" i="1"/>
  <c r="J15" i="1"/>
  <c r="J11" i="1"/>
  <c r="J7" i="1"/>
  <c r="K34" i="1"/>
  <c r="K30" i="1"/>
  <c r="K26" i="1"/>
  <c r="K22" i="1"/>
  <c r="K18" i="1"/>
  <c r="K14" i="1"/>
  <c r="K10" i="1"/>
  <c r="K6" i="1"/>
  <c r="K35" i="1"/>
  <c r="K31" i="1"/>
  <c r="K27" i="1"/>
  <c r="K23" i="1"/>
  <c r="K19" i="1"/>
  <c r="K15" i="1"/>
  <c r="K11" i="1"/>
  <c r="K7" i="1"/>
  <c r="K20" i="1"/>
  <c r="K33" i="1"/>
  <c r="K17" i="1"/>
  <c r="K5" i="1"/>
  <c r="L4" i="1"/>
  <c r="L32" i="1" l="1"/>
  <c r="N32" i="1"/>
  <c r="M32" i="1"/>
  <c r="L17" i="1"/>
  <c r="M17" i="1"/>
  <c r="N17" i="1"/>
  <c r="L20" i="1"/>
  <c r="N20" i="1"/>
  <c r="M20" i="1"/>
  <c r="L7" i="1"/>
  <c r="N7" i="1"/>
  <c r="M7" i="1"/>
  <c r="L15" i="1"/>
  <c r="N15" i="1"/>
  <c r="M15" i="1"/>
  <c r="L23" i="1"/>
  <c r="N23" i="1"/>
  <c r="M23" i="1"/>
  <c r="L31" i="1"/>
  <c r="N31" i="1"/>
  <c r="M31" i="1"/>
  <c r="L6" i="1"/>
  <c r="N6" i="1"/>
  <c r="M6" i="1"/>
  <c r="L14" i="1"/>
  <c r="N14" i="1"/>
  <c r="M14" i="1"/>
  <c r="L22" i="1"/>
  <c r="L40" i="1" s="1"/>
  <c r="K40" i="1"/>
  <c r="N22" i="1"/>
  <c r="N40" i="1" s="1"/>
  <c r="M22" i="1"/>
  <c r="L30" i="1"/>
  <c r="N30" i="1"/>
  <c r="M30" i="1"/>
  <c r="L13" i="1"/>
  <c r="M13" i="1"/>
  <c r="AB13" i="1" s="1"/>
  <c r="N13" i="1"/>
  <c r="L29" i="1"/>
  <c r="M29" i="1"/>
  <c r="N29" i="1"/>
  <c r="L12" i="1"/>
  <c r="N12" i="1"/>
  <c r="M12" i="1"/>
  <c r="L28" i="1"/>
  <c r="N28" i="1"/>
  <c r="M28" i="1"/>
  <c r="L25" i="1"/>
  <c r="M25" i="1"/>
  <c r="AB25" i="1" s="1"/>
  <c r="N25" i="1"/>
  <c r="L24" i="1"/>
  <c r="N24" i="1"/>
  <c r="M24" i="1"/>
  <c r="L16" i="1"/>
  <c r="N16" i="1"/>
  <c r="M16" i="1"/>
  <c r="L5" i="1"/>
  <c r="M5" i="1"/>
  <c r="N5" i="1"/>
  <c r="L33" i="1"/>
  <c r="M33" i="1"/>
  <c r="AB33" i="1" s="1"/>
  <c r="N33" i="1"/>
  <c r="L11" i="1"/>
  <c r="N11" i="1"/>
  <c r="M11" i="1"/>
  <c r="L19" i="1"/>
  <c r="N19" i="1"/>
  <c r="M19" i="1"/>
  <c r="L27" i="1"/>
  <c r="N27" i="1"/>
  <c r="M27" i="1"/>
  <c r="L35" i="1"/>
  <c r="N35" i="1"/>
  <c r="M35" i="1"/>
  <c r="L10" i="1"/>
  <c r="N10" i="1"/>
  <c r="M10" i="1"/>
  <c r="L18" i="1"/>
  <c r="N18" i="1"/>
  <c r="M18" i="1"/>
  <c r="L26" i="1"/>
  <c r="N26" i="1"/>
  <c r="M26" i="1"/>
  <c r="L34" i="1"/>
  <c r="N34" i="1"/>
  <c r="M34" i="1"/>
  <c r="L21" i="1"/>
  <c r="M21" i="1"/>
  <c r="N21" i="1"/>
  <c r="N36" i="1"/>
  <c r="M36" i="1"/>
  <c r="L9" i="1"/>
  <c r="M9" i="1"/>
  <c r="N9" i="1"/>
  <c r="L8" i="1"/>
  <c r="N8" i="1"/>
  <c r="M8" i="1"/>
  <c r="N4" i="1"/>
  <c r="K39" i="1"/>
  <c r="M4" i="1"/>
  <c r="AB4" i="1" s="1"/>
  <c r="L36" i="1"/>
  <c r="J37" i="1"/>
  <c r="J41" i="1" s="1"/>
  <c r="K37" i="1"/>
  <c r="AB21" i="1" l="1"/>
  <c r="AB5" i="1"/>
  <c r="AB29" i="1"/>
  <c r="I40" i="1"/>
  <c r="K41" i="1"/>
  <c r="X14" i="1"/>
  <c r="X31" i="1"/>
  <c r="X15" i="1"/>
  <c r="X20" i="1"/>
  <c r="X32" i="1"/>
  <c r="L39" i="1"/>
  <c r="X8" i="1"/>
  <c r="X36" i="1"/>
  <c r="X6" i="1"/>
  <c r="X23" i="1"/>
  <c r="X7" i="1"/>
  <c r="AB8" i="1"/>
  <c r="X9" i="1"/>
  <c r="AB36" i="1"/>
  <c r="AB14" i="1"/>
  <c r="AB6" i="1"/>
  <c r="AB31" i="1"/>
  <c r="AB23" i="1"/>
  <c r="AB15" i="1"/>
  <c r="AB7" i="1"/>
  <c r="AB20" i="1"/>
  <c r="X17" i="1"/>
  <c r="L37" i="1"/>
  <c r="L41" i="1" s="1"/>
  <c r="AB32" i="1"/>
  <c r="X4" i="1"/>
  <c r="M39" i="1"/>
  <c r="M37" i="1"/>
  <c r="N39" i="1"/>
  <c r="N37" i="1"/>
  <c r="AB9" i="1"/>
  <c r="X21" i="1"/>
  <c r="X34" i="1"/>
  <c r="AB34" i="1"/>
  <c r="X26" i="1"/>
  <c r="AB26" i="1"/>
  <c r="X18" i="1"/>
  <c r="AB18" i="1"/>
  <c r="X10" i="1"/>
  <c r="AB10" i="1"/>
  <c r="X35" i="1"/>
  <c r="AB35" i="1"/>
  <c r="X27" i="1"/>
  <c r="AB27" i="1"/>
  <c r="X19" i="1"/>
  <c r="AB19" i="1"/>
  <c r="X11" i="1"/>
  <c r="AB11" i="1"/>
  <c r="X33" i="1"/>
  <c r="X5" i="1"/>
  <c r="X16" i="1"/>
  <c r="AB16" i="1"/>
  <c r="X24" i="1"/>
  <c r="AB24" i="1"/>
  <c r="X25" i="1"/>
  <c r="X28" i="1"/>
  <c r="AB28" i="1"/>
  <c r="X12" i="1"/>
  <c r="AB12" i="1"/>
  <c r="X29" i="1"/>
  <c r="X13" i="1"/>
  <c r="X30" i="1"/>
  <c r="AB30" i="1"/>
  <c r="M40" i="1"/>
  <c r="X22" i="1"/>
  <c r="X40" i="1" s="1"/>
  <c r="AB22" i="1"/>
  <c r="AB40" i="1" s="1"/>
  <c r="AB17" i="1"/>
  <c r="AB39" i="1" l="1"/>
  <c r="AB37" i="1"/>
  <c r="X39" i="1"/>
  <c r="X37" i="1"/>
</calcChain>
</file>

<file path=xl/sharedStrings.xml><?xml version="1.0" encoding="utf-8"?>
<sst xmlns="http://schemas.openxmlformats.org/spreadsheetml/2006/main" count="57" uniqueCount="57">
  <si>
    <t>1 класс</t>
  </si>
  <si>
    <t>2-4 класс</t>
  </si>
  <si>
    <t>всего</t>
  </si>
  <si>
    <t>Уч дни 1 класс</t>
  </si>
  <si>
    <t>Уч дни 2 класс</t>
  </si>
  <si>
    <t>Детодней 1 класс</t>
  </si>
  <si>
    <t>Детодней 2 класс</t>
  </si>
  <si>
    <t>Всего детодней</t>
  </si>
  <si>
    <t>Параметр</t>
  </si>
  <si>
    <t>средняя стоимость</t>
  </si>
  <si>
    <t>Всег субсидия</t>
  </si>
  <si>
    <t>Федер средства</t>
  </si>
  <si>
    <t>Организация</t>
  </si>
  <si>
    <t>Итог</t>
  </si>
  <si>
    <t>БУ</t>
  </si>
  <si>
    <t>АУ</t>
  </si>
  <si>
    <t>ПФХД учреждений</t>
  </si>
  <si>
    <t>МБОУ Батаринская  СОШ</t>
  </si>
  <si>
    <t>МБОУ Бедиминская  СОШ</t>
  </si>
  <si>
    <t>МБОУ Бютейдяхская  СОШ</t>
  </si>
  <si>
    <t>МБОУ Жабыльская СОШ</t>
  </si>
  <si>
    <t>МБОУ Харанская СОШ</t>
  </si>
  <si>
    <t>МБОУ Маттинская СОШ</t>
  </si>
  <si>
    <t>МБОУ Мельжехсинская СОШ</t>
  </si>
  <si>
    <t>МБОУ Морукская СОШ</t>
  </si>
  <si>
    <t>МБОУ Нахаринская СОШ</t>
  </si>
  <si>
    <t>МАОУ Рассолодинская СОШ</t>
  </si>
  <si>
    <t>МБОУ Табагинская СОШ</t>
  </si>
  <si>
    <t>МБОУ Техтюрская СОШ</t>
  </si>
  <si>
    <t>МБОУ Телигинская СОШ</t>
  </si>
  <si>
    <t>МБОУ Томторская СОШ</t>
  </si>
  <si>
    <t>МБОУ Тыллыминская СОШ</t>
  </si>
  <si>
    <t>МБОУ Хаптагайская СОШ</t>
  </si>
  <si>
    <t>МБОУ Хоробутская СОШ</t>
  </si>
  <si>
    <t>МБОУ Чемоикинская СОШ</t>
  </si>
  <si>
    <t>МБОУ Чуйинская СОШ</t>
  </si>
  <si>
    <t>МОУ Нижне-Бестяхская СОШ №1</t>
  </si>
  <si>
    <t>МБОУ Тюнгюлюнская  СОШ</t>
  </si>
  <si>
    <t>МБОУ Догдогинская  ООШ</t>
  </si>
  <si>
    <t>МБОУ Дойдунская начальная школа-сад</t>
  </si>
  <si>
    <t>МБОУ Быраминская ООШ</t>
  </si>
  <si>
    <t>МБОУ Тумульская ООШ</t>
  </si>
  <si>
    <t>МБОУ Таратская ООШ</t>
  </si>
  <si>
    <t>МБОУ Нижне-Бестяхская СОШ №2</t>
  </si>
  <si>
    <t>МБОУ Хатылыминская начальная школа-сад</t>
  </si>
  <si>
    <t>МБОУ Павловская СОШ</t>
  </si>
  <si>
    <t>МБОУ Алтанская СОШ</t>
  </si>
  <si>
    <t>МБОУ Балыктахская  СОШ</t>
  </si>
  <si>
    <t>МБОУ МСОШ им В.П. Ларионова</t>
  </si>
  <si>
    <t>МБОУ МСОШ им Ф Г Охлопкова</t>
  </si>
  <si>
    <t>местные средства</t>
  </si>
  <si>
    <t>1 квартал</t>
  </si>
  <si>
    <t>2 квартал</t>
  </si>
  <si>
    <t>3 квартал</t>
  </si>
  <si>
    <t>4 квартал</t>
  </si>
  <si>
    <t>средняя стоимость субсидии</t>
  </si>
  <si>
    <t>Средняя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</si>
</sst>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H1" workbookViewId="0">
      <selection activeCell="I42" sqref="I42"/>
    </sheetView>
  </sheetViews>
  <sheetFormatPr defaultRowHeight="15" x14ac:dyDescent="0.25"/>
  <cols>
    <col min="1" max="1" width="42.42578125" bestFit="1" customWidth="1"/>
    <col min="2" max="2" width="7.28515625" customWidth="1"/>
    <col min="3" max="3" width="9" customWidth="1"/>
    <col min="4" max="4" width="5.85546875" customWidth="1"/>
    <col min="5" max="6" width="14" customWidth="1"/>
    <col min="7" max="7" width="17.28515625" customWidth="1"/>
    <col min="8" max="8" width="18" customWidth="1"/>
    <col min="9" max="9" width="18.7109375" bestFit="1" customWidth="1"/>
    <col min="10" max="10" width="13.85546875" customWidth="1"/>
    <col min="11" max="11" width="16" bestFit="1" customWidth="1"/>
    <col min="12" max="12" width="17.85546875" customWidth="1"/>
    <col min="13" max="16" width="11.42578125" customWidth="1"/>
    <col min="17" max="19" width="4.5703125" customWidth="1"/>
    <col min="20" max="23" width="11.42578125" customWidth="1"/>
    <col min="24" max="24" width="12.42578125" bestFit="1" customWidth="1"/>
    <col min="25" max="26" width="11.42578125" bestFit="1" customWidth="1"/>
    <col min="27" max="27" width="12.42578125" bestFit="1" customWidth="1"/>
  </cols>
  <sheetData>
    <row r="1" spans="1:30" x14ac:dyDescent="0.25">
      <c r="A1" t="s">
        <v>16</v>
      </c>
    </row>
    <row r="3" spans="1:30" x14ac:dyDescent="0.25">
      <c r="A3" s="2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10</v>
      </c>
      <c r="K3" s="2" t="s">
        <v>11</v>
      </c>
      <c r="L3" s="2" t="s">
        <v>50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7">
        <v>7</v>
      </c>
      <c r="S3" s="7">
        <v>8</v>
      </c>
      <c r="T3" s="7">
        <v>9</v>
      </c>
      <c r="U3" s="7">
        <v>10</v>
      </c>
      <c r="V3" s="7">
        <v>11</v>
      </c>
      <c r="W3" s="7">
        <v>12</v>
      </c>
      <c r="X3" s="7" t="s">
        <v>51</v>
      </c>
      <c r="Y3" s="7" t="s">
        <v>52</v>
      </c>
      <c r="Z3" s="7" t="s">
        <v>53</v>
      </c>
      <c r="AA3" s="7" t="s">
        <v>54</v>
      </c>
    </row>
    <row r="4" spans="1:30" x14ac:dyDescent="0.25">
      <c r="A4" s="3" t="s">
        <v>46</v>
      </c>
      <c r="B4" s="3">
        <v>3</v>
      </c>
      <c r="C4" s="3">
        <v>18</v>
      </c>
      <c r="D4" s="3">
        <f>SUM(B4:C4)</f>
        <v>21</v>
      </c>
      <c r="E4" s="3">
        <v>165</v>
      </c>
      <c r="F4" s="3">
        <v>204</v>
      </c>
      <c r="G4" s="4">
        <f>B4*E4</f>
        <v>495</v>
      </c>
      <c r="H4" s="4">
        <f>C4*F4</f>
        <v>3672</v>
      </c>
      <c r="I4" s="4">
        <f>SUM(G4:H4)</f>
        <v>4167</v>
      </c>
      <c r="J4" s="4">
        <f>ROUND(I4*$I$39,0)</f>
        <v>329942</v>
      </c>
      <c r="K4" s="4">
        <f>ROUND(J4*0.97,0)</f>
        <v>320044</v>
      </c>
      <c r="L4" s="4">
        <f>J4-K4</f>
        <v>9898</v>
      </c>
      <c r="M4" s="4">
        <f>ROUND(K4/9*2,0)</f>
        <v>71121</v>
      </c>
      <c r="N4" s="4">
        <f>ROUND(K4/9,0)</f>
        <v>35560</v>
      </c>
      <c r="O4" s="4">
        <v>35560</v>
      </c>
      <c r="P4" s="4">
        <v>35560</v>
      </c>
      <c r="Q4" s="4"/>
      <c r="R4" s="4"/>
      <c r="S4" s="4"/>
      <c r="T4" s="4">
        <v>35560</v>
      </c>
      <c r="U4" s="4">
        <v>35560</v>
      </c>
      <c r="V4" s="4">
        <v>35560</v>
      </c>
      <c r="W4" s="4">
        <v>35563</v>
      </c>
      <c r="X4" s="4">
        <f>SUM(M4:N4)</f>
        <v>106681</v>
      </c>
      <c r="Y4" s="4">
        <f>SUM(O4:Q4)</f>
        <v>71120</v>
      </c>
      <c r="Z4" s="4">
        <f>SUM(R4:T4)</f>
        <v>35560</v>
      </c>
      <c r="AA4" s="4">
        <f>SUM(U4:W4)</f>
        <v>106683</v>
      </c>
      <c r="AB4" s="1">
        <f>K4-SUM(M4:W4)</f>
        <v>0</v>
      </c>
      <c r="AD4" s="1"/>
    </row>
    <row r="5" spans="1:30" x14ac:dyDescent="0.25">
      <c r="A5" s="3" t="s">
        <v>47</v>
      </c>
      <c r="B5" s="3">
        <v>12</v>
      </c>
      <c r="C5" s="3">
        <v>23</v>
      </c>
      <c r="D5" s="3">
        <f t="shared" ref="D5:D36" si="0">SUM(B5:C5)</f>
        <v>35</v>
      </c>
      <c r="E5" s="3">
        <v>165</v>
      </c>
      <c r="F5" s="3">
        <v>204</v>
      </c>
      <c r="G5" s="4">
        <f t="shared" ref="G5:G36" si="1">B5*E5</f>
        <v>1980</v>
      </c>
      <c r="H5" s="4">
        <f t="shared" ref="H5:H36" si="2">C5*F5</f>
        <v>4692</v>
      </c>
      <c r="I5" s="4">
        <f t="shared" ref="I5:I36" si="3">SUM(G5:H5)</f>
        <v>6672</v>
      </c>
      <c r="J5" s="4">
        <f>ROUND(I5*$I$39,0)</f>
        <v>528288</v>
      </c>
      <c r="K5" s="4">
        <f t="shared" ref="K5:K35" si="4">ROUND(J5*0.97,0)</f>
        <v>512439</v>
      </c>
      <c r="L5" s="4">
        <f t="shared" ref="L5:L36" si="5">J5-K5</f>
        <v>15849</v>
      </c>
      <c r="M5" s="4">
        <f t="shared" ref="M5:M36" si="6">ROUND(K5/9*2,0)</f>
        <v>113875</v>
      </c>
      <c r="N5" s="4">
        <f t="shared" ref="N5:N36" si="7">ROUND(K5/9,0)</f>
        <v>56938</v>
      </c>
      <c r="O5" s="4">
        <v>56938</v>
      </c>
      <c r="P5" s="4">
        <v>56938</v>
      </c>
      <c r="Q5" s="4"/>
      <c r="R5" s="4"/>
      <c r="S5" s="4"/>
      <c r="T5" s="4">
        <v>56938</v>
      </c>
      <c r="U5" s="4">
        <v>56938</v>
      </c>
      <c r="V5" s="4">
        <v>56938</v>
      </c>
      <c r="W5" s="4">
        <v>56936</v>
      </c>
      <c r="X5" s="4">
        <f t="shared" ref="X5:X36" si="8">SUM(M5:N5)</f>
        <v>170813</v>
      </c>
      <c r="Y5" s="4">
        <f t="shared" ref="Y5:Y36" si="9">SUM(O5:Q5)</f>
        <v>113876</v>
      </c>
      <c r="Z5" s="4">
        <f t="shared" ref="Z5:Z36" si="10">SUM(R5:T5)</f>
        <v>56938</v>
      </c>
      <c r="AA5" s="4">
        <f t="shared" ref="AA5:AA36" si="11">SUM(U5:W5)</f>
        <v>170812</v>
      </c>
      <c r="AB5" s="1">
        <f t="shared" ref="AB5:AB36" si="12">K5-SUM(M5:W5)</f>
        <v>0</v>
      </c>
      <c r="AD5" s="1"/>
    </row>
    <row r="6" spans="1:30" x14ac:dyDescent="0.25">
      <c r="A6" s="3" t="s">
        <v>17</v>
      </c>
      <c r="B6" s="3">
        <v>8</v>
      </c>
      <c r="C6" s="3">
        <v>22</v>
      </c>
      <c r="D6" s="3">
        <f t="shared" si="0"/>
        <v>30</v>
      </c>
      <c r="E6" s="3">
        <v>165</v>
      </c>
      <c r="F6" s="3">
        <v>204</v>
      </c>
      <c r="G6" s="4">
        <f t="shared" si="1"/>
        <v>1320</v>
      </c>
      <c r="H6" s="4">
        <f t="shared" si="2"/>
        <v>4488</v>
      </c>
      <c r="I6" s="4">
        <f t="shared" si="3"/>
        <v>5808</v>
      </c>
      <c r="J6" s="4">
        <f t="shared" ref="J6:J35" si="13">ROUND(I6*$I$39,0)</f>
        <v>459877</v>
      </c>
      <c r="K6" s="4">
        <f t="shared" si="4"/>
        <v>446081</v>
      </c>
      <c r="L6" s="4">
        <f t="shared" si="5"/>
        <v>13796</v>
      </c>
      <c r="M6" s="4">
        <f t="shared" si="6"/>
        <v>99129</v>
      </c>
      <c r="N6" s="4">
        <f t="shared" si="7"/>
        <v>49565</v>
      </c>
      <c r="O6" s="4">
        <v>49565</v>
      </c>
      <c r="P6" s="4">
        <v>49565</v>
      </c>
      <c r="Q6" s="4"/>
      <c r="R6" s="4"/>
      <c r="S6" s="4"/>
      <c r="T6" s="4">
        <v>49565</v>
      </c>
      <c r="U6" s="4">
        <v>49565</v>
      </c>
      <c r="V6" s="4">
        <v>49565</v>
      </c>
      <c r="W6" s="4">
        <v>49562</v>
      </c>
      <c r="X6" s="4">
        <f t="shared" si="8"/>
        <v>148694</v>
      </c>
      <c r="Y6" s="4">
        <f t="shared" si="9"/>
        <v>99130</v>
      </c>
      <c r="Z6" s="4">
        <f t="shared" si="10"/>
        <v>49565</v>
      </c>
      <c r="AA6" s="4">
        <f t="shared" si="11"/>
        <v>148692</v>
      </c>
      <c r="AB6" s="1">
        <f t="shared" si="12"/>
        <v>0</v>
      </c>
      <c r="AD6" s="1"/>
    </row>
    <row r="7" spans="1:30" x14ac:dyDescent="0.25">
      <c r="A7" s="3" t="s">
        <v>18</v>
      </c>
      <c r="B7" s="3">
        <v>6</v>
      </c>
      <c r="C7" s="3">
        <v>17</v>
      </c>
      <c r="D7" s="3">
        <f t="shared" si="0"/>
        <v>23</v>
      </c>
      <c r="E7" s="3">
        <v>165</v>
      </c>
      <c r="F7" s="3">
        <v>204</v>
      </c>
      <c r="G7" s="4">
        <f t="shared" si="1"/>
        <v>990</v>
      </c>
      <c r="H7" s="4">
        <f t="shared" si="2"/>
        <v>3468</v>
      </c>
      <c r="I7" s="4">
        <f t="shared" si="3"/>
        <v>4458</v>
      </c>
      <c r="J7" s="4">
        <f t="shared" si="13"/>
        <v>352984</v>
      </c>
      <c r="K7" s="4">
        <f t="shared" si="4"/>
        <v>342394</v>
      </c>
      <c r="L7" s="4">
        <f t="shared" si="5"/>
        <v>10590</v>
      </c>
      <c r="M7" s="4">
        <f t="shared" si="6"/>
        <v>76088</v>
      </c>
      <c r="N7" s="4">
        <f t="shared" si="7"/>
        <v>38044</v>
      </c>
      <c r="O7" s="4">
        <v>38044</v>
      </c>
      <c r="P7" s="4">
        <v>38044</v>
      </c>
      <c r="Q7" s="4"/>
      <c r="R7" s="4"/>
      <c r="S7" s="4"/>
      <c r="T7" s="4">
        <v>38044</v>
      </c>
      <c r="U7" s="4">
        <v>38044</v>
      </c>
      <c r="V7" s="4">
        <v>38044</v>
      </c>
      <c r="W7" s="4">
        <v>38042</v>
      </c>
      <c r="X7" s="4">
        <f t="shared" si="8"/>
        <v>114132</v>
      </c>
      <c r="Y7" s="4">
        <f t="shared" si="9"/>
        <v>76088</v>
      </c>
      <c r="Z7" s="4">
        <f t="shared" si="10"/>
        <v>38044</v>
      </c>
      <c r="AA7" s="4">
        <f t="shared" si="11"/>
        <v>114130</v>
      </c>
      <c r="AB7" s="1">
        <f t="shared" si="12"/>
        <v>0</v>
      </c>
      <c r="AD7" s="1"/>
    </row>
    <row r="8" spans="1:30" x14ac:dyDescent="0.25">
      <c r="A8" s="3" t="s">
        <v>40</v>
      </c>
      <c r="B8" s="3">
        <v>5</v>
      </c>
      <c r="C8" s="3">
        <v>13</v>
      </c>
      <c r="D8" s="3">
        <f t="shared" si="0"/>
        <v>18</v>
      </c>
      <c r="E8" s="3">
        <v>165</v>
      </c>
      <c r="F8" s="3">
        <v>204</v>
      </c>
      <c r="G8" s="4">
        <f t="shared" si="1"/>
        <v>825</v>
      </c>
      <c r="H8" s="4">
        <f t="shared" si="2"/>
        <v>2652</v>
      </c>
      <c r="I8" s="4">
        <f t="shared" si="3"/>
        <v>3477</v>
      </c>
      <c r="J8" s="4">
        <f t="shared" si="13"/>
        <v>275308</v>
      </c>
      <c r="K8" s="4">
        <f t="shared" si="4"/>
        <v>267049</v>
      </c>
      <c r="L8" s="4">
        <f t="shared" si="5"/>
        <v>8259</v>
      </c>
      <c r="M8" s="4">
        <f t="shared" si="6"/>
        <v>59344</v>
      </c>
      <c r="N8" s="4">
        <f t="shared" si="7"/>
        <v>29672</v>
      </c>
      <c r="O8" s="4">
        <v>29672</v>
      </c>
      <c r="P8" s="4">
        <v>29672</v>
      </c>
      <c r="Q8" s="4"/>
      <c r="R8" s="4"/>
      <c r="S8" s="4"/>
      <c r="T8" s="4">
        <v>29672</v>
      </c>
      <c r="U8" s="4">
        <v>29672</v>
      </c>
      <c r="V8" s="4">
        <v>29672</v>
      </c>
      <c r="W8" s="4">
        <v>29673</v>
      </c>
      <c r="X8" s="4">
        <f t="shared" si="8"/>
        <v>89016</v>
      </c>
      <c r="Y8" s="4">
        <f t="shared" si="9"/>
        <v>59344</v>
      </c>
      <c r="Z8" s="4">
        <f t="shared" si="10"/>
        <v>29672</v>
      </c>
      <c r="AA8" s="4">
        <f t="shared" si="11"/>
        <v>89017</v>
      </c>
      <c r="AB8" s="1">
        <f t="shared" si="12"/>
        <v>0</v>
      </c>
      <c r="AD8" s="1"/>
    </row>
    <row r="9" spans="1:30" x14ac:dyDescent="0.25">
      <c r="A9" s="3" t="s">
        <v>19</v>
      </c>
      <c r="B9" s="3">
        <v>10</v>
      </c>
      <c r="C9" s="3">
        <v>27</v>
      </c>
      <c r="D9" s="3">
        <f t="shared" si="0"/>
        <v>37</v>
      </c>
      <c r="E9" s="3">
        <v>165</v>
      </c>
      <c r="F9" s="3">
        <v>204</v>
      </c>
      <c r="G9" s="4">
        <f t="shared" si="1"/>
        <v>1650</v>
      </c>
      <c r="H9" s="4">
        <f t="shared" si="2"/>
        <v>5508</v>
      </c>
      <c r="I9" s="4">
        <f t="shared" si="3"/>
        <v>7158</v>
      </c>
      <c r="J9" s="4">
        <f t="shared" si="13"/>
        <v>566769</v>
      </c>
      <c r="K9" s="4">
        <f t="shared" si="4"/>
        <v>549766</v>
      </c>
      <c r="L9" s="4">
        <f t="shared" si="5"/>
        <v>17003</v>
      </c>
      <c r="M9" s="4">
        <f t="shared" si="6"/>
        <v>122170</v>
      </c>
      <c r="N9" s="4">
        <f t="shared" si="7"/>
        <v>61085</v>
      </c>
      <c r="O9" s="4">
        <v>61085</v>
      </c>
      <c r="P9" s="4">
        <v>61085</v>
      </c>
      <c r="Q9" s="4"/>
      <c r="R9" s="4"/>
      <c r="S9" s="4"/>
      <c r="T9" s="4">
        <v>61085</v>
      </c>
      <c r="U9" s="4">
        <v>61085</v>
      </c>
      <c r="V9" s="4">
        <v>61085</v>
      </c>
      <c r="W9" s="4">
        <v>61086</v>
      </c>
      <c r="X9" s="4">
        <f t="shared" si="8"/>
        <v>183255</v>
      </c>
      <c r="Y9" s="4">
        <f t="shared" si="9"/>
        <v>122170</v>
      </c>
      <c r="Z9" s="4">
        <f t="shared" si="10"/>
        <v>61085</v>
      </c>
      <c r="AA9" s="4">
        <f t="shared" si="11"/>
        <v>183256</v>
      </c>
      <c r="AB9" s="1">
        <f t="shared" si="12"/>
        <v>0</v>
      </c>
      <c r="AD9" s="1"/>
    </row>
    <row r="10" spans="1:30" x14ac:dyDescent="0.25">
      <c r="A10" s="3" t="s">
        <v>38</v>
      </c>
      <c r="B10" s="3">
        <v>7</v>
      </c>
      <c r="C10" s="3">
        <v>21</v>
      </c>
      <c r="D10" s="3">
        <f t="shared" si="0"/>
        <v>28</v>
      </c>
      <c r="E10" s="3">
        <v>165</v>
      </c>
      <c r="F10" s="3">
        <v>204</v>
      </c>
      <c r="G10" s="4">
        <f t="shared" si="1"/>
        <v>1155</v>
      </c>
      <c r="H10" s="4">
        <f t="shared" si="2"/>
        <v>4284</v>
      </c>
      <c r="I10" s="4">
        <f t="shared" si="3"/>
        <v>5439</v>
      </c>
      <c r="J10" s="4">
        <f t="shared" si="13"/>
        <v>430659</v>
      </c>
      <c r="K10" s="4">
        <f t="shared" si="4"/>
        <v>417739</v>
      </c>
      <c r="L10" s="4">
        <f t="shared" si="5"/>
        <v>12920</v>
      </c>
      <c r="M10" s="4">
        <f t="shared" si="6"/>
        <v>92831</v>
      </c>
      <c r="N10" s="4">
        <f t="shared" si="7"/>
        <v>46415</v>
      </c>
      <c r="O10" s="4">
        <v>46415</v>
      </c>
      <c r="P10" s="4">
        <v>46415</v>
      </c>
      <c r="Q10" s="4"/>
      <c r="R10" s="4"/>
      <c r="S10" s="4"/>
      <c r="T10" s="4">
        <v>46415</v>
      </c>
      <c r="U10" s="4">
        <v>46415</v>
      </c>
      <c r="V10" s="4">
        <v>46415</v>
      </c>
      <c r="W10" s="4">
        <v>46418</v>
      </c>
      <c r="X10" s="4">
        <f t="shared" si="8"/>
        <v>139246</v>
      </c>
      <c r="Y10" s="4">
        <f t="shared" si="9"/>
        <v>92830</v>
      </c>
      <c r="Z10" s="4">
        <f t="shared" si="10"/>
        <v>46415</v>
      </c>
      <c r="AA10" s="4">
        <f t="shared" si="11"/>
        <v>139248</v>
      </c>
      <c r="AB10" s="1">
        <f t="shared" si="12"/>
        <v>0</v>
      </c>
      <c r="AD10" s="1"/>
    </row>
    <row r="11" spans="1:30" x14ac:dyDescent="0.25">
      <c r="A11" s="3" t="s">
        <v>39</v>
      </c>
      <c r="B11" s="3">
        <v>5</v>
      </c>
      <c r="C11" s="3">
        <v>4</v>
      </c>
      <c r="D11" s="3">
        <f t="shared" si="0"/>
        <v>9</v>
      </c>
      <c r="E11" s="3">
        <v>165</v>
      </c>
      <c r="F11" s="3">
        <v>204</v>
      </c>
      <c r="G11" s="4">
        <f t="shared" si="1"/>
        <v>825</v>
      </c>
      <c r="H11" s="4">
        <f t="shared" si="2"/>
        <v>816</v>
      </c>
      <c r="I11" s="4">
        <f t="shared" si="3"/>
        <v>1641</v>
      </c>
      <c r="J11" s="4">
        <f t="shared" si="13"/>
        <v>129934</v>
      </c>
      <c r="K11" s="4">
        <f t="shared" si="4"/>
        <v>126036</v>
      </c>
      <c r="L11" s="4">
        <f t="shared" si="5"/>
        <v>3898</v>
      </c>
      <c r="M11" s="4">
        <f t="shared" si="6"/>
        <v>28008</v>
      </c>
      <c r="N11" s="4">
        <f t="shared" si="7"/>
        <v>14004</v>
      </c>
      <c r="O11" s="4">
        <v>14004</v>
      </c>
      <c r="P11" s="4">
        <v>14004</v>
      </c>
      <c r="Q11" s="4"/>
      <c r="R11" s="4"/>
      <c r="S11" s="4"/>
      <c r="T11" s="4">
        <v>14004</v>
      </c>
      <c r="U11" s="4">
        <v>14004</v>
      </c>
      <c r="V11" s="4">
        <v>14004</v>
      </c>
      <c r="W11" s="4">
        <v>14004</v>
      </c>
      <c r="X11" s="4">
        <f t="shared" si="8"/>
        <v>42012</v>
      </c>
      <c r="Y11" s="4">
        <f t="shared" si="9"/>
        <v>28008</v>
      </c>
      <c r="Z11" s="4">
        <f t="shared" si="10"/>
        <v>14004</v>
      </c>
      <c r="AA11" s="4">
        <f t="shared" si="11"/>
        <v>42012</v>
      </c>
      <c r="AB11" s="1">
        <f t="shared" si="12"/>
        <v>0</v>
      </c>
      <c r="AD11" s="1"/>
    </row>
    <row r="12" spans="1:30" x14ac:dyDescent="0.25">
      <c r="A12" s="3" t="s">
        <v>20</v>
      </c>
      <c r="B12" s="3">
        <v>6</v>
      </c>
      <c r="C12" s="3">
        <v>15</v>
      </c>
      <c r="D12" s="3">
        <f t="shared" si="0"/>
        <v>21</v>
      </c>
      <c r="E12" s="3">
        <v>165</v>
      </c>
      <c r="F12" s="3">
        <v>204</v>
      </c>
      <c r="G12" s="4">
        <f t="shared" si="1"/>
        <v>990</v>
      </c>
      <c r="H12" s="4">
        <f t="shared" si="2"/>
        <v>3060</v>
      </c>
      <c r="I12" s="4">
        <f t="shared" si="3"/>
        <v>4050</v>
      </c>
      <c r="J12" s="4">
        <f t="shared" si="13"/>
        <v>320678</v>
      </c>
      <c r="K12" s="4">
        <f t="shared" si="4"/>
        <v>311058</v>
      </c>
      <c r="L12" s="4">
        <f t="shared" si="5"/>
        <v>9620</v>
      </c>
      <c r="M12" s="4">
        <f t="shared" si="6"/>
        <v>69124</v>
      </c>
      <c r="N12" s="4">
        <f t="shared" si="7"/>
        <v>34562</v>
      </c>
      <c r="O12" s="4">
        <v>34562</v>
      </c>
      <c r="P12" s="4">
        <v>34562</v>
      </c>
      <c r="Q12" s="4"/>
      <c r="R12" s="4"/>
      <c r="S12" s="4"/>
      <c r="T12" s="4">
        <v>34562</v>
      </c>
      <c r="U12" s="4">
        <v>34562</v>
      </c>
      <c r="V12" s="4">
        <v>34562</v>
      </c>
      <c r="W12" s="4">
        <v>34562</v>
      </c>
      <c r="X12" s="4">
        <f t="shared" si="8"/>
        <v>103686</v>
      </c>
      <c r="Y12" s="4">
        <f t="shared" si="9"/>
        <v>69124</v>
      </c>
      <c r="Z12" s="4">
        <f t="shared" si="10"/>
        <v>34562</v>
      </c>
      <c r="AA12" s="4">
        <f t="shared" si="11"/>
        <v>103686</v>
      </c>
      <c r="AB12" s="1">
        <f t="shared" si="12"/>
        <v>0</v>
      </c>
      <c r="AD12" s="1"/>
    </row>
    <row r="13" spans="1:30" x14ac:dyDescent="0.25">
      <c r="A13" s="3" t="s">
        <v>48</v>
      </c>
      <c r="B13" s="3">
        <v>109</v>
      </c>
      <c r="C13" s="3">
        <v>270</v>
      </c>
      <c r="D13" s="3">
        <f t="shared" si="0"/>
        <v>379</v>
      </c>
      <c r="E13" s="3">
        <v>165</v>
      </c>
      <c r="F13" s="3">
        <v>204</v>
      </c>
      <c r="G13" s="4">
        <f t="shared" si="1"/>
        <v>17985</v>
      </c>
      <c r="H13" s="4">
        <f t="shared" si="2"/>
        <v>55080</v>
      </c>
      <c r="I13" s="4">
        <f t="shared" si="3"/>
        <v>73065</v>
      </c>
      <c r="J13" s="4">
        <f t="shared" si="13"/>
        <v>5785276</v>
      </c>
      <c r="K13" s="4">
        <f t="shared" si="4"/>
        <v>5611718</v>
      </c>
      <c r="L13" s="4">
        <f t="shared" si="5"/>
        <v>173558</v>
      </c>
      <c r="M13" s="4">
        <f t="shared" si="6"/>
        <v>1247048</v>
      </c>
      <c r="N13" s="4">
        <f t="shared" si="7"/>
        <v>623524</v>
      </c>
      <c r="O13" s="4">
        <v>623524</v>
      </c>
      <c r="P13" s="4">
        <v>623524</v>
      </c>
      <c r="Q13" s="4"/>
      <c r="R13" s="4"/>
      <c r="S13" s="4"/>
      <c r="T13" s="4">
        <v>623524</v>
      </c>
      <c r="U13" s="4">
        <v>623524</v>
      </c>
      <c r="V13" s="4">
        <v>623524</v>
      </c>
      <c r="W13" s="4">
        <v>623526</v>
      </c>
      <c r="X13" s="4">
        <f t="shared" si="8"/>
        <v>1870572</v>
      </c>
      <c r="Y13" s="4">
        <f t="shared" si="9"/>
        <v>1247048</v>
      </c>
      <c r="Z13" s="4">
        <f t="shared" si="10"/>
        <v>623524</v>
      </c>
      <c r="AA13" s="4">
        <f t="shared" si="11"/>
        <v>1870574</v>
      </c>
      <c r="AB13" s="1">
        <f t="shared" si="12"/>
        <v>0</v>
      </c>
      <c r="AD13" s="1"/>
    </row>
    <row r="14" spans="1:30" x14ac:dyDescent="0.25">
      <c r="A14" s="3" t="s">
        <v>49</v>
      </c>
      <c r="B14" s="3">
        <v>65</v>
      </c>
      <c r="C14" s="3">
        <v>178</v>
      </c>
      <c r="D14" s="3">
        <f t="shared" si="0"/>
        <v>243</v>
      </c>
      <c r="E14" s="3">
        <v>165</v>
      </c>
      <c r="F14" s="3">
        <v>204</v>
      </c>
      <c r="G14" s="4">
        <f t="shared" si="1"/>
        <v>10725</v>
      </c>
      <c r="H14" s="4">
        <f t="shared" si="2"/>
        <v>36312</v>
      </c>
      <c r="I14" s="4">
        <f t="shared" si="3"/>
        <v>47037</v>
      </c>
      <c r="J14" s="4">
        <f t="shared" si="13"/>
        <v>3724383</v>
      </c>
      <c r="K14" s="4">
        <f t="shared" si="4"/>
        <v>3612652</v>
      </c>
      <c r="L14" s="4">
        <f t="shared" si="5"/>
        <v>111731</v>
      </c>
      <c r="M14" s="4">
        <f t="shared" si="6"/>
        <v>802812</v>
      </c>
      <c r="N14" s="4">
        <f t="shared" si="7"/>
        <v>401406</v>
      </c>
      <c r="O14" s="4">
        <v>401406</v>
      </c>
      <c r="P14" s="4">
        <v>401406</v>
      </c>
      <c r="Q14" s="4"/>
      <c r="R14" s="4"/>
      <c r="S14" s="4"/>
      <c r="T14" s="4">
        <v>401406</v>
      </c>
      <c r="U14" s="4">
        <v>401406</v>
      </c>
      <c r="V14" s="4">
        <v>401406</v>
      </c>
      <c r="W14" s="4">
        <v>401404</v>
      </c>
      <c r="X14" s="4">
        <f t="shared" si="8"/>
        <v>1204218</v>
      </c>
      <c r="Y14" s="4">
        <f t="shared" si="9"/>
        <v>802812</v>
      </c>
      <c r="Z14" s="4">
        <f t="shared" si="10"/>
        <v>401406</v>
      </c>
      <c r="AA14" s="4">
        <f t="shared" si="11"/>
        <v>1204216</v>
      </c>
      <c r="AB14" s="1">
        <f t="shared" si="12"/>
        <v>0</v>
      </c>
      <c r="AD14" s="1"/>
    </row>
    <row r="15" spans="1:30" x14ac:dyDescent="0.25">
      <c r="A15" s="3" t="s">
        <v>22</v>
      </c>
      <c r="B15" s="3">
        <v>11</v>
      </c>
      <c r="C15" s="3">
        <v>21</v>
      </c>
      <c r="D15" s="3">
        <f t="shared" si="0"/>
        <v>32</v>
      </c>
      <c r="E15" s="3">
        <v>165</v>
      </c>
      <c r="F15" s="3">
        <v>204</v>
      </c>
      <c r="G15" s="4">
        <f t="shared" si="1"/>
        <v>1815</v>
      </c>
      <c r="H15" s="4">
        <f t="shared" si="2"/>
        <v>4284</v>
      </c>
      <c r="I15" s="4">
        <f t="shared" si="3"/>
        <v>6099</v>
      </c>
      <c r="J15" s="4">
        <f t="shared" si="13"/>
        <v>482918</v>
      </c>
      <c r="K15" s="4">
        <f t="shared" si="4"/>
        <v>468430</v>
      </c>
      <c r="L15" s="4">
        <f t="shared" si="5"/>
        <v>14488</v>
      </c>
      <c r="M15" s="4">
        <f t="shared" si="6"/>
        <v>104096</v>
      </c>
      <c r="N15" s="4">
        <f t="shared" si="7"/>
        <v>52048</v>
      </c>
      <c r="O15" s="4">
        <v>52048</v>
      </c>
      <c r="P15" s="4">
        <v>52048</v>
      </c>
      <c r="Q15" s="4"/>
      <c r="R15" s="4"/>
      <c r="S15" s="4"/>
      <c r="T15" s="4">
        <v>52048</v>
      </c>
      <c r="U15" s="4">
        <v>52048</v>
      </c>
      <c r="V15" s="4">
        <v>52048</v>
      </c>
      <c r="W15" s="4">
        <v>52046</v>
      </c>
      <c r="X15" s="4">
        <f t="shared" si="8"/>
        <v>156144</v>
      </c>
      <c r="Y15" s="4">
        <f t="shared" si="9"/>
        <v>104096</v>
      </c>
      <c r="Z15" s="4">
        <f t="shared" si="10"/>
        <v>52048</v>
      </c>
      <c r="AA15" s="4">
        <f t="shared" si="11"/>
        <v>156142</v>
      </c>
      <c r="AB15" s="1">
        <f t="shared" si="12"/>
        <v>0</v>
      </c>
      <c r="AD15" s="1"/>
    </row>
    <row r="16" spans="1:30" x14ac:dyDescent="0.25">
      <c r="A16" s="3" t="s">
        <v>23</v>
      </c>
      <c r="B16" s="3">
        <v>8</v>
      </c>
      <c r="C16" s="3">
        <v>27</v>
      </c>
      <c r="D16" s="3">
        <f t="shared" si="0"/>
        <v>35</v>
      </c>
      <c r="E16" s="3">
        <v>165</v>
      </c>
      <c r="F16" s="3">
        <v>204</v>
      </c>
      <c r="G16" s="4">
        <f t="shared" si="1"/>
        <v>1320</v>
      </c>
      <c r="H16" s="4">
        <f t="shared" si="2"/>
        <v>5508</v>
      </c>
      <c r="I16" s="4">
        <f t="shared" si="3"/>
        <v>6828</v>
      </c>
      <c r="J16" s="4">
        <f t="shared" si="13"/>
        <v>540640</v>
      </c>
      <c r="K16" s="4">
        <f t="shared" si="4"/>
        <v>524421</v>
      </c>
      <c r="L16" s="4">
        <f t="shared" si="5"/>
        <v>16219</v>
      </c>
      <c r="M16" s="4">
        <f t="shared" si="6"/>
        <v>116538</v>
      </c>
      <c r="N16" s="4">
        <f t="shared" si="7"/>
        <v>58269</v>
      </c>
      <c r="O16" s="4">
        <v>58269</v>
      </c>
      <c r="P16" s="4">
        <v>58269</v>
      </c>
      <c r="Q16" s="4"/>
      <c r="R16" s="4"/>
      <c r="S16" s="4"/>
      <c r="T16" s="4">
        <v>58269</v>
      </c>
      <c r="U16" s="4">
        <v>58269</v>
      </c>
      <c r="V16" s="4">
        <v>58269</v>
      </c>
      <c r="W16" s="4">
        <v>58269</v>
      </c>
      <c r="X16" s="4">
        <f t="shared" si="8"/>
        <v>174807</v>
      </c>
      <c r="Y16" s="4">
        <f t="shared" si="9"/>
        <v>116538</v>
      </c>
      <c r="Z16" s="4">
        <f t="shared" si="10"/>
        <v>58269</v>
      </c>
      <c r="AA16" s="4">
        <f t="shared" si="11"/>
        <v>174807</v>
      </c>
      <c r="AB16" s="1">
        <f t="shared" si="12"/>
        <v>0</v>
      </c>
      <c r="AD16" s="1"/>
    </row>
    <row r="17" spans="1:30" x14ac:dyDescent="0.25">
      <c r="A17" s="3" t="s">
        <v>24</v>
      </c>
      <c r="B17" s="3">
        <v>7</v>
      </c>
      <c r="C17" s="3">
        <v>16</v>
      </c>
      <c r="D17" s="3">
        <f t="shared" si="0"/>
        <v>23</v>
      </c>
      <c r="E17" s="3">
        <v>165</v>
      </c>
      <c r="F17" s="3">
        <v>204</v>
      </c>
      <c r="G17" s="4">
        <f t="shared" si="1"/>
        <v>1155</v>
      </c>
      <c r="H17" s="4">
        <f t="shared" si="2"/>
        <v>3264</v>
      </c>
      <c r="I17" s="4">
        <f t="shared" si="3"/>
        <v>4419</v>
      </c>
      <c r="J17" s="4">
        <f t="shared" si="13"/>
        <v>349896</v>
      </c>
      <c r="K17" s="4">
        <f t="shared" si="4"/>
        <v>339399</v>
      </c>
      <c r="L17" s="4">
        <f t="shared" si="5"/>
        <v>10497</v>
      </c>
      <c r="M17" s="4">
        <f t="shared" si="6"/>
        <v>75422</v>
      </c>
      <c r="N17" s="4">
        <f t="shared" si="7"/>
        <v>37711</v>
      </c>
      <c r="O17" s="4">
        <v>37711</v>
      </c>
      <c r="P17" s="4">
        <v>37711</v>
      </c>
      <c r="Q17" s="4"/>
      <c r="R17" s="4"/>
      <c r="S17" s="4"/>
      <c r="T17" s="4">
        <v>37711</v>
      </c>
      <c r="U17" s="4">
        <v>37711</v>
      </c>
      <c r="V17" s="4">
        <v>37711</v>
      </c>
      <c r="W17" s="4">
        <v>37711</v>
      </c>
      <c r="X17" s="4">
        <f t="shared" si="8"/>
        <v>113133</v>
      </c>
      <c r="Y17" s="4">
        <f t="shared" si="9"/>
        <v>75422</v>
      </c>
      <c r="Z17" s="4">
        <f t="shared" si="10"/>
        <v>37711</v>
      </c>
      <c r="AA17" s="4">
        <f t="shared" si="11"/>
        <v>113133</v>
      </c>
      <c r="AB17" s="1">
        <f t="shared" si="12"/>
        <v>0</v>
      </c>
      <c r="AD17" s="1"/>
    </row>
    <row r="18" spans="1:30" x14ac:dyDescent="0.25">
      <c r="A18" s="3" t="s">
        <v>25</v>
      </c>
      <c r="B18" s="3">
        <v>8</v>
      </c>
      <c r="C18" s="3">
        <v>24</v>
      </c>
      <c r="D18" s="3">
        <f t="shared" si="0"/>
        <v>32</v>
      </c>
      <c r="E18" s="3">
        <v>165</v>
      </c>
      <c r="F18" s="3">
        <v>204</v>
      </c>
      <c r="G18" s="4">
        <f t="shared" si="1"/>
        <v>1320</v>
      </c>
      <c r="H18" s="4">
        <f t="shared" si="2"/>
        <v>4896</v>
      </c>
      <c r="I18" s="4">
        <f t="shared" si="3"/>
        <v>6216</v>
      </c>
      <c r="J18" s="4">
        <f t="shared" si="13"/>
        <v>492182</v>
      </c>
      <c r="K18" s="4">
        <f t="shared" si="4"/>
        <v>477417</v>
      </c>
      <c r="L18" s="4">
        <f t="shared" si="5"/>
        <v>14765</v>
      </c>
      <c r="M18" s="4">
        <f t="shared" si="6"/>
        <v>106093</v>
      </c>
      <c r="N18" s="4">
        <f t="shared" si="7"/>
        <v>53046</v>
      </c>
      <c r="O18" s="4">
        <v>53046</v>
      </c>
      <c r="P18" s="4">
        <v>53046</v>
      </c>
      <c r="Q18" s="4"/>
      <c r="R18" s="4"/>
      <c r="S18" s="4"/>
      <c r="T18" s="4">
        <v>53046</v>
      </c>
      <c r="U18" s="4">
        <v>53046</v>
      </c>
      <c r="V18" s="4">
        <v>53046</v>
      </c>
      <c r="W18" s="4">
        <v>53048</v>
      </c>
      <c r="X18" s="4">
        <f t="shared" si="8"/>
        <v>159139</v>
      </c>
      <c r="Y18" s="4">
        <f t="shared" si="9"/>
        <v>106092</v>
      </c>
      <c r="Z18" s="4">
        <f t="shared" si="10"/>
        <v>53046</v>
      </c>
      <c r="AA18" s="4">
        <f t="shared" si="11"/>
        <v>159140</v>
      </c>
      <c r="AB18" s="1">
        <f t="shared" si="12"/>
        <v>0</v>
      </c>
      <c r="AD18" s="1"/>
    </row>
    <row r="19" spans="1:30" x14ac:dyDescent="0.25">
      <c r="A19" s="3" t="s">
        <v>36</v>
      </c>
      <c r="B19" s="3">
        <v>71</v>
      </c>
      <c r="C19" s="3">
        <v>198</v>
      </c>
      <c r="D19" s="3">
        <f t="shared" si="0"/>
        <v>269</v>
      </c>
      <c r="E19" s="3">
        <v>165</v>
      </c>
      <c r="F19" s="3">
        <v>204</v>
      </c>
      <c r="G19" s="4">
        <f t="shared" si="1"/>
        <v>11715</v>
      </c>
      <c r="H19" s="4">
        <f t="shared" si="2"/>
        <v>40392</v>
      </c>
      <c r="I19" s="4">
        <f t="shared" si="3"/>
        <v>52107</v>
      </c>
      <c r="J19" s="4">
        <f t="shared" si="13"/>
        <v>4125825</v>
      </c>
      <c r="K19" s="4">
        <f t="shared" si="4"/>
        <v>4002050</v>
      </c>
      <c r="L19" s="4">
        <f t="shared" si="5"/>
        <v>123775</v>
      </c>
      <c r="M19" s="4">
        <f t="shared" si="6"/>
        <v>889344</v>
      </c>
      <c r="N19" s="4">
        <f t="shared" si="7"/>
        <v>444672</v>
      </c>
      <c r="O19" s="4">
        <v>444672</v>
      </c>
      <c r="P19" s="4">
        <v>444672</v>
      </c>
      <c r="Q19" s="4"/>
      <c r="R19" s="4"/>
      <c r="S19" s="4"/>
      <c r="T19" s="4">
        <v>444672</v>
      </c>
      <c r="U19" s="4">
        <v>444672</v>
      </c>
      <c r="V19" s="4">
        <v>444672</v>
      </c>
      <c r="W19" s="4">
        <v>444674</v>
      </c>
      <c r="X19" s="4">
        <f t="shared" si="8"/>
        <v>1334016</v>
      </c>
      <c r="Y19" s="4">
        <f t="shared" si="9"/>
        <v>889344</v>
      </c>
      <c r="Z19" s="4">
        <f t="shared" si="10"/>
        <v>444672</v>
      </c>
      <c r="AA19" s="4">
        <f t="shared" si="11"/>
        <v>1334018</v>
      </c>
      <c r="AB19" s="1">
        <f t="shared" si="12"/>
        <v>0</v>
      </c>
      <c r="AD19" s="1"/>
    </row>
    <row r="20" spans="1:30" x14ac:dyDescent="0.25">
      <c r="A20" s="3" t="s">
        <v>43</v>
      </c>
      <c r="B20" s="3">
        <v>45</v>
      </c>
      <c r="C20" s="3">
        <v>129</v>
      </c>
      <c r="D20" s="3">
        <f t="shared" si="0"/>
        <v>174</v>
      </c>
      <c r="E20" s="3">
        <v>165</v>
      </c>
      <c r="F20" s="3">
        <v>204</v>
      </c>
      <c r="G20" s="4">
        <f t="shared" si="1"/>
        <v>7425</v>
      </c>
      <c r="H20" s="4">
        <f t="shared" si="2"/>
        <v>26316</v>
      </c>
      <c r="I20" s="4">
        <f t="shared" si="3"/>
        <v>33741</v>
      </c>
      <c r="J20" s="4">
        <f t="shared" si="13"/>
        <v>2671608</v>
      </c>
      <c r="K20" s="4">
        <f t="shared" si="4"/>
        <v>2591460</v>
      </c>
      <c r="L20" s="4">
        <f t="shared" si="5"/>
        <v>80148</v>
      </c>
      <c r="M20" s="4">
        <f t="shared" si="6"/>
        <v>575880</v>
      </c>
      <c r="N20" s="4">
        <f t="shared" si="7"/>
        <v>287940</v>
      </c>
      <c r="O20" s="4">
        <v>287940</v>
      </c>
      <c r="P20" s="4">
        <v>287940</v>
      </c>
      <c r="Q20" s="4"/>
      <c r="R20" s="4"/>
      <c r="S20" s="4"/>
      <c r="T20" s="4">
        <v>287940</v>
      </c>
      <c r="U20" s="4">
        <v>287940</v>
      </c>
      <c r="V20" s="4">
        <v>287940</v>
      </c>
      <c r="W20" s="4">
        <v>287940</v>
      </c>
      <c r="X20" s="4">
        <f t="shared" si="8"/>
        <v>863820</v>
      </c>
      <c r="Y20" s="4">
        <f t="shared" si="9"/>
        <v>575880</v>
      </c>
      <c r="Z20" s="4">
        <f t="shared" si="10"/>
        <v>287940</v>
      </c>
      <c r="AA20" s="4">
        <f t="shared" si="11"/>
        <v>863820</v>
      </c>
      <c r="AB20" s="1">
        <f t="shared" si="12"/>
        <v>0</v>
      </c>
      <c r="AD20" s="1"/>
    </row>
    <row r="21" spans="1:30" x14ac:dyDescent="0.25">
      <c r="A21" s="3" t="s">
        <v>45</v>
      </c>
      <c r="B21" s="3">
        <v>45</v>
      </c>
      <c r="C21" s="3">
        <v>153</v>
      </c>
      <c r="D21" s="3">
        <f t="shared" si="0"/>
        <v>198</v>
      </c>
      <c r="E21" s="3">
        <v>165</v>
      </c>
      <c r="F21" s="3">
        <v>204</v>
      </c>
      <c r="G21" s="4">
        <f t="shared" si="1"/>
        <v>7425</v>
      </c>
      <c r="H21" s="4">
        <f t="shared" si="2"/>
        <v>31212</v>
      </c>
      <c r="I21" s="4">
        <f t="shared" si="3"/>
        <v>38637</v>
      </c>
      <c r="J21" s="4">
        <f t="shared" si="13"/>
        <v>3059272</v>
      </c>
      <c r="K21" s="4">
        <f t="shared" si="4"/>
        <v>2967494</v>
      </c>
      <c r="L21" s="4">
        <f t="shared" si="5"/>
        <v>91778</v>
      </c>
      <c r="M21" s="4">
        <f t="shared" si="6"/>
        <v>659443</v>
      </c>
      <c r="N21" s="4">
        <f t="shared" si="7"/>
        <v>329722</v>
      </c>
      <c r="O21" s="4">
        <v>329722</v>
      </c>
      <c r="P21" s="4">
        <v>329722</v>
      </c>
      <c r="Q21" s="4"/>
      <c r="R21" s="4"/>
      <c r="S21" s="4"/>
      <c r="T21" s="4">
        <v>329722</v>
      </c>
      <c r="U21" s="4">
        <v>329722</v>
      </c>
      <c r="V21" s="4">
        <v>329722</v>
      </c>
      <c r="W21" s="4">
        <v>329719</v>
      </c>
      <c r="X21" s="4">
        <f t="shared" si="8"/>
        <v>989165</v>
      </c>
      <c r="Y21" s="4">
        <f t="shared" si="9"/>
        <v>659444</v>
      </c>
      <c r="Z21" s="4">
        <f t="shared" si="10"/>
        <v>329722</v>
      </c>
      <c r="AA21" s="4">
        <f t="shared" si="11"/>
        <v>989163</v>
      </c>
      <c r="AB21" s="1">
        <f t="shared" si="12"/>
        <v>0</v>
      </c>
      <c r="AD21" s="1"/>
    </row>
    <row r="22" spans="1:30" x14ac:dyDescent="0.25">
      <c r="A22" s="3" t="s">
        <v>26</v>
      </c>
      <c r="B22" s="3">
        <v>4</v>
      </c>
      <c r="C22" s="3">
        <v>23</v>
      </c>
      <c r="D22" s="3">
        <f t="shared" si="0"/>
        <v>27</v>
      </c>
      <c r="E22" s="3">
        <v>165</v>
      </c>
      <c r="F22" s="3">
        <v>204</v>
      </c>
      <c r="G22" s="4">
        <f t="shared" si="1"/>
        <v>660</v>
      </c>
      <c r="H22" s="4">
        <f t="shared" si="2"/>
        <v>4692</v>
      </c>
      <c r="I22" s="4">
        <f t="shared" si="3"/>
        <v>5352</v>
      </c>
      <c r="J22" s="4">
        <f t="shared" si="13"/>
        <v>423771</v>
      </c>
      <c r="K22" s="4">
        <f t="shared" si="4"/>
        <v>411058</v>
      </c>
      <c r="L22" s="4">
        <f t="shared" si="5"/>
        <v>12713</v>
      </c>
      <c r="M22" s="4">
        <f t="shared" si="6"/>
        <v>91346</v>
      </c>
      <c r="N22" s="4">
        <f t="shared" si="7"/>
        <v>45673</v>
      </c>
      <c r="O22" s="4">
        <v>45673</v>
      </c>
      <c r="P22" s="4">
        <v>45673</v>
      </c>
      <c r="Q22" s="4"/>
      <c r="R22" s="4"/>
      <c r="S22" s="4"/>
      <c r="T22" s="4">
        <v>45673</v>
      </c>
      <c r="U22" s="4">
        <v>45673</v>
      </c>
      <c r="V22" s="4">
        <v>45673</v>
      </c>
      <c r="W22" s="4">
        <v>45674</v>
      </c>
      <c r="X22" s="4">
        <f t="shared" si="8"/>
        <v>137019</v>
      </c>
      <c r="Y22" s="4">
        <f t="shared" si="9"/>
        <v>91346</v>
      </c>
      <c r="Z22" s="4">
        <f t="shared" si="10"/>
        <v>45673</v>
      </c>
      <c r="AA22" s="4">
        <f t="shared" si="11"/>
        <v>137020</v>
      </c>
      <c r="AB22" s="1">
        <f t="shared" si="12"/>
        <v>0</v>
      </c>
      <c r="AD22" s="1"/>
    </row>
    <row r="23" spans="1:30" x14ac:dyDescent="0.25">
      <c r="A23" s="3" t="s">
        <v>27</v>
      </c>
      <c r="B23" s="3">
        <v>10</v>
      </c>
      <c r="C23" s="3">
        <v>40</v>
      </c>
      <c r="D23" s="3">
        <f t="shared" si="0"/>
        <v>50</v>
      </c>
      <c r="E23" s="3">
        <v>165</v>
      </c>
      <c r="F23" s="3">
        <v>204</v>
      </c>
      <c r="G23" s="4">
        <f t="shared" si="1"/>
        <v>1650</v>
      </c>
      <c r="H23" s="4">
        <f t="shared" si="2"/>
        <v>8160</v>
      </c>
      <c r="I23" s="4">
        <f t="shared" si="3"/>
        <v>9810</v>
      </c>
      <c r="J23" s="4">
        <f t="shared" si="13"/>
        <v>776754</v>
      </c>
      <c r="K23" s="4">
        <f t="shared" si="4"/>
        <v>753451</v>
      </c>
      <c r="L23" s="4">
        <f t="shared" si="5"/>
        <v>23303</v>
      </c>
      <c r="M23" s="4">
        <f t="shared" si="6"/>
        <v>167434</v>
      </c>
      <c r="N23" s="4">
        <f t="shared" si="7"/>
        <v>83717</v>
      </c>
      <c r="O23" s="4">
        <v>83717</v>
      </c>
      <c r="P23" s="4">
        <v>83717</v>
      </c>
      <c r="Q23" s="4"/>
      <c r="R23" s="4"/>
      <c r="S23" s="4"/>
      <c r="T23" s="4">
        <v>83717</v>
      </c>
      <c r="U23" s="4">
        <v>83717</v>
      </c>
      <c r="V23" s="4">
        <v>83717</v>
      </c>
      <c r="W23" s="4">
        <v>83715</v>
      </c>
      <c r="X23" s="4">
        <f t="shared" si="8"/>
        <v>251151</v>
      </c>
      <c r="Y23" s="4">
        <f t="shared" si="9"/>
        <v>167434</v>
      </c>
      <c r="Z23" s="4">
        <f t="shared" si="10"/>
        <v>83717</v>
      </c>
      <c r="AA23" s="4">
        <f t="shared" si="11"/>
        <v>251149</v>
      </c>
      <c r="AB23" s="1">
        <f t="shared" si="12"/>
        <v>0</v>
      </c>
      <c r="AD23" s="1"/>
    </row>
    <row r="24" spans="1:30" x14ac:dyDescent="0.25">
      <c r="A24" s="3" t="s">
        <v>42</v>
      </c>
      <c r="B24" s="3">
        <v>5</v>
      </c>
      <c r="C24" s="3">
        <v>12</v>
      </c>
      <c r="D24" s="3">
        <f t="shared" si="0"/>
        <v>17</v>
      </c>
      <c r="E24" s="3">
        <v>165</v>
      </c>
      <c r="F24" s="3">
        <v>204</v>
      </c>
      <c r="G24" s="4">
        <f t="shared" si="1"/>
        <v>825</v>
      </c>
      <c r="H24" s="4">
        <f t="shared" si="2"/>
        <v>2448</v>
      </c>
      <c r="I24" s="4">
        <f t="shared" si="3"/>
        <v>3273</v>
      </c>
      <c r="J24" s="4">
        <f t="shared" si="13"/>
        <v>259156</v>
      </c>
      <c r="K24" s="4">
        <f t="shared" si="4"/>
        <v>251381</v>
      </c>
      <c r="L24" s="4">
        <f t="shared" si="5"/>
        <v>7775</v>
      </c>
      <c r="M24" s="4">
        <f t="shared" si="6"/>
        <v>55862</v>
      </c>
      <c r="N24" s="4">
        <f t="shared" si="7"/>
        <v>27931</v>
      </c>
      <c r="O24" s="4">
        <v>27931</v>
      </c>
      <c r="P24" s="4">
        <v>27931</v>
      </c>
      <c r="Q24" s="4"/>
      <c r="R24" s="4"/>
      <c r="S24" s="4"/>
      <c r="T24" s="4">
        <v>27931</v>
      </c>
      <c r="U24" s="4">
        <v>27931</v>
      </c>
      <c r="V24" s="4">
        <v>27931</v>
      </c>
      <c r="W24" s="4">
        <v>27933</v>
      </c>
      <c r="X24" s="4">
        <f t="shared" si="8"/>
        <v>83793</v>
      </c>
      <c r="Y24" s="4">
        <f t="shared" si="9"/>
        <v>55862</v>
      </c>
      <c r="Z24" s="4">
        <f t="shared" si="10"/>
        <v>27931</v>
      </c>
      <c r="AA24" s="4">
        <f t="shared" si="11"/>
        <v>83795</v>
      </c>
      <c r="AB24" s="1">
        <f t="shared" si="12"/>
        <v>0</v>
      </c>
      <c r="AD24" s="1"/>
    </row>
    <row r="25" spans="1:30" x14ac:dyDescent="0.25">
      <c r="A25" s="3" t="s">
        <v>29</v>
      </c>
      <c r="B25" s="3">
        <v>7</v>
      </c>
      <c r="C25" s="3">
        <v>24</v>
      </c>
      <c r="D25" s="3">
        <f t="shared" si="0"/>
        <v>31</v>
      </c>
      <c r="E25" s="3">
        <v>165</v>
      </c>
      <c r="F25" s="3">
        <v>204</v>
      </c>
      <c r="G25" s="4">
        <f t="shared" si="1"/>
        <v>1155</v>
      </c>
      <c r="H25" s="4">
        <f t="shared" si="2"/>
        <v>4896</v>
      </c>
      <c r="I25" s="4">
        <f t="shared" si="3"/>
        <v>6051</v>
      </c>
      <c r="J25" s="4">
        <f t="shared" si="13"/>
        <v>479117</v>
      </c>
      <c r="K25" s="4">
        <f t="shared" si="4"/>
        <v>464743</v>
      </c>
      <c r="L25" s="4">
        <f t="shared" si="5"/>
        <v>14374</v>
      </c>
      <c r="M25" s="4">
        <f t="shared" si="6"/>
        <v>103276</v>
      </c>
      <c r="N25" s="4">
        <f t="shared" si="7"/>
        <v>51638</v>
      </c>
      <c r="O25" s="4">
        <v>51638</v>
      </c>
      <c r="P25" s="4">
        <v>51638</v>
      </c>
      <c r="Q25" s="4"/>
      <c r="R25" s="4"/>
      <c r="S25" s="4"/>
      <c r="T25" s="4">
        <v>51638</v>
      </c>
      <c r="U25" s="4">
        <v>51638</v>
      </c>
      <c r="V25" s="4">
        <v>51638</v>
      </c>
      <c r="W25" s="4">
        <v>51639</v>
      </c>
      <c r="X25" s="4">
        <f t="shared" si="8"/>
        <v>154914</v>
      </c>
      <c r="Y25" s="4">
        <f t="shared" si="9"/>
        <v>103276</v>
      </c>
      <c r="Z25" s="4">
        <f t="shared" si="10"/>
        <v>51638</v>
      </c>
      <c r="AA25" s="4">
        <f t="shared" si="11"/>
        <v>154915</v>
      </c>
      <c r="AB25" s="1">
        <f t="shared" si="12"/>
        <v>0</v>
      </c>
      <c r="AD25" s="1"/>
    </row>
    <row r="26" spans="1:30" x14ac:dyDescent="0.25">
      <c r="A26" s="3" t="s">
        <v>28</v>
      </c>
      <c r="B26" s="3">
        <v>11</v>
      </c>
      <c r="C26" s="3">
        <v>64</v>
      </c>
      <c r="D26" s="3">
        <f t="shared" si="0"/>
        <v>75</v>
      </c>
      <c r="E26" s="3">
        <v>165</v>
      </c>
      <c r="F26" s="3">
        <v>204</v>
      </c>
      <c r="G26" s="4">
        <f t="shared" si="1"/>
        <v>1815</v>
      </c>
      <c r="H26" s="4">
        <f t="shared" si="2"/>
        <v>13056</v>
      </c>
      <c r="I26" s="4">
        <f t="shared" si="3"/>
        <v>14871</v>
      </c>
      <c r="J26" s="4">
        <f t="shared" si="13"/>
        <v>1177484</v>
      </c>
      <c r="K26" s="4">
        <f t="shared" si="4"/>
        <v>1142159</v>
      </c>
      <c r="L26" s="4">
        <f t="shared" si="5"/>
        <v>35325</v>
      </c>
      <c r="M26" s="4">
        <f t="shared" si="6"/>
        <v>253813</v>
      </c>
      <c r="N26" s="4">
        <f t="shared" si="7"/>
        <v>126907</v>
      </c>
      <c r="O26" s="4">
        <v>126907</v>
      </c>
      <c r="P26" s="4">
        <v>126907</v>
      </c>
      <c r="Q26" s="4"/>
      <c r="R26" s="4"/>
      <c r="S26" s="4"/>
      <c r="T26" s="4">
        <v>126907</v>
      </c>
      <c r="U26" s="4">
        <v>126907</v>
      </c>
      <c r="V26" s="4">
        <v>126907</v>
      </c>
      <c r="W26" s="4">
        <v>126904</v>
      </c>
      <c r="X26" s="4">
        <f t="shared" si="8"/>
        <v>380720</v>
      </c>
      <c r="Y26" s="4">
        <f t="shared" si="9"/>
        <v>253814</v>
      </c>
      <c r="Z26" s="4">
        <f t="shared" si="10"/>
        <v>126907</v>
      </c>
      <c r="AA26" s="4">
        <f t="shared" si="11"/>
        <v>380718</v>
      </c>
      <c r="AB26" s="1">
        <f t="shared" si="12"/>
        <v>0</v>
      </c>
      <c r="AD26" s="1"/>
    </row>
    <row r="27" spans="1:30" x14ac:dyDescent="0.25">
      <c r="A27" s="3" t="s">
        <v>30</v>
      </c>
      <c r="B27" s="3">
        <v>7</v>
      </c>
      <c r="C27" s="3">
        <v>15</v>
      </c>
      <c r="D27" s="3">
        <f t="shared" si="0"/>
        <v>22</v>
      </c>
      <c r="E27" s="3">
        <v>165</v>
      </c>
      <c r="F27" s="3">
        <v>204</v>
      </c>
      <c r="G27" s="4">
        <f t="shared" si="1"/>
        <v>1155</v>
      </c>
      <c r="H27" s="4">
        <f t="shared" si="2"/>
        <v>3060</v>
      </c>
      <c r="I27" s="4">
        <f t="shared" si="3"/>
        <v>4215</v>
      </c>
      <c r="J27" s="4">
        <f t="shared" si="13"/>
        <v>333743</v>
      </c>
      <c r="K27" s="4">
        <f t="shared" si="4"/>
        <v>323731</v>
      </c>
      <c r="L27" s="4">
        <f t="shared" si="5"/>
        <v>10012</v>
      </c>
      <c r="M27" s="4">
        <f t="shared" si="6"/>
        <v>71940</v>
      </c>
      <c r="N27" s="4">
        <f t="shared" si="7"/>
        <v>35970</v>
      </c>
      <c r="O27" s="4">
        <v>35970</v>
      </c>
      <c r="P27" s="4">
        <v>35970</v>
      </c>
      <c r="Q27" s="4"/>
      <c r="R27" s="4"/>
      <c r="S27" s="4"/>
      <c r="T27" s="4">
        <v>35970</v>
      </c>
      <c r="U27" s="4">
        <v>35970</v>
      </c>
      <c r="V27" s="4">
        <v>35970</v>
      </c>
      <c r="W27" s="4">
        <v>35971</v>
      </c>
      <c r="X27" s="4">
        <f t="shared" si="8"/>
        <v>107910</v>
      </c>
      <c r="Y27" s="4">
        <f t="shared" si="9"/>
        <v>71940</v>
      </c>
      <c r="Z27" s="4">
        <f t="shared" si="10"/>
        <v>35970</v>
      </c>
      <c r="AA27" s="4">
        <f t="shared" si="11"/>
        <v>107911</v>
      </c>
      <c r="AB27" s="1">
        <f t="shared" si="12"/>
        <v>0</v>
      </c>
      <c r="AD27" s="1"/>
    </row>
    <row r="28" spans="1:30" x14ac:dyDescent="0.25">
      <c r="A28" s="3" t="s">
        <v>41</v>
      </c>
      <c r="B28" s="3">
        <v>9</v>
      </c>
      <c r="C28" s="3">
        <v>30</v>
      </c>
      <c r="D28" s="3">
        <f t="shared" si="0"/>
        <v>39</v>
      </c>
      <c r="E28" s="3">
        <v>165</v>
      </c>
      <c r="F28" s="3">
        <v>204</v>
      </c>
      <c r="G28" s="4">
        <f t="shared" si="1"/>
        <v>1485</v>
      </c>
      <c r="H28" s="4">
        <f t="shared" si="2"/>
        <v>6120</v>
      </c>
      <c r="I28" s="4">
        <f t="shared" si="3"/>
        <v>7605</v>
      </c>
      <c r="J28" s="4">
        <f t="shared" si="13"/>
        <v>602163</v>
      </c>
      <c r="K28" s="4">
        <f t="shared" si="4"/>
        <v>584098</v>
      </c>
      <c r="L28" s="4">
        <f t="shared" si="5"/>
        <v>18065</v>
      </c>
      <c r="M28" s="4">
        <f t="shared" si="6"/>
        <v>129800</v>
      </c>
      <c r="N28" s="4">
        <f t="shared" si="7"/>
        <v>64900</v>
      </c>
      <c r="O28" s="4">
        <v>64900</v>
      </c>
      <c r="P28" s="4">
        <v>64900</v>
      </c>
      <c r="Q28" s="4"/>
      <c r="R28" s="4"/>
      <c r="S28" s="4"/>
      <c r="T28" s="4">
        <v>64900</v>
      </c>
      <c r="U28" s="4">
        <v>64900</v>
      </c>
      <c r="V28" s="4">
        <v>64900</v>
      </c>
      <c r="W28" s="4">
        <v>64898</v>
      </c>
      <c r="X28" s="4">
        <f t="shared" si="8"/>
        <v>194700</v>
      </c>
      <c r="Y28" s="4">
        <f t="shared" si="9"/>
        <v>129800</v>
      </c>
      <c r="Z28" s="4">
        <f t="shared" si="10"/>
        <v>64900</v>
      </c>
      <c r="AA28" s="4">
        <f t="shared" si="11"/>
        <v>194698</v>
      </c>
      <c r="AB28" s="1">
        <f t="shared" si="12"/>
        <v>0</v>
      </c>
      <c r="AD28" s="1"/>
    </row>
    <row r="29" spans="1:30" x14ac:dyDescent="0.25">
      <c r="A29" s="3" t="s">
        <v>31</v>
      </c>
      <c r="B29" s="3">
        <v>5</v>
      </c>
      <c r="C29" s="3">
        <v>32</v>
      </c>
      <c r="D29" s="3">
        <f t="shared" si="0"/>
        <v>37</v>
      </c>
      <c r="E29" s="3">
        <v>165</v>
      </c>
      <c r="F29" s="3">
        <v>204</v>
      </c>
      <c r="G29" s="4">
        <f t="shared" si="1"/>
        <v>825</v>
      </c>
      <c r="H29" s="4">
        <f t="shared" si="2"/>
        <v>6528</v>
      </c>
      <c r="I29" s="4">
        <f t="shared" si="3"/>
        <v>7353</v>
      </c>
      <c r="J29" s="4">
        <f t="shared" si="13"/>
        <v>582209</v>
      </c>
      <c r="K29" s="4">
        <f t="shared" si="4"/>
        <v>564743</v>
      </c>
      <c r="L29" s="4">
        <f t="shared" si="5"/>
        <v>17466</v>
      </c>
      <c r="M29" s="4">
        <f t="shared" si="6"/>
        <v>125498</v>
      </c>
      <c r="N29" s="4">
        <f t="shared" si="7"/>
        <v>62749</v>
      </c>
      <c r="O29" s="4">
        <v>62749</v>
      </c>
      <c r="P29" s="4">
        <v>62749</v>
      </c>
      <c r="Q29" s="4"/>
      <c r="R29" s="4"/>
      <c r="S29" s="4"/>
      <c r="T29" s="4">
        <v>62749</v>
      </c>
      <c r="U29" s="4">
        <v>62749</v>
      </c>
      <c r="V29" s="4">
        <v>62749</v>
      </c>
      <c r="W29" s="4">
        <v>62751</v>
      </c>
      <c r="X29" s="4">
        <f t="shared" si="8"/>
        <v>188247</v>
      </c>
      <c r="Y29" s="4">
        <f t="shared" si="9"/>
        <v>125498</v>
      </c>
      <c r="Z29" s="4">
        <f t="shared" si="10"/>
        <v>62749</v>
      </c>
      <c r="AA29" s="4">
        <f t="shared" si="11"/>
        <v>188249</v>
      </c>
      <c r="AB29" s="1">
        <f t="shared" si="12"/>
        <v>0</v>
      </c>
      <c r="AD29" s="1"/>
    </row>
    <row r="30" spans="1:30" x14ac:dyDescent="0.25">
      <c r="A30" s="3" t="s">
        <v>37</v>
      </c>
      <c r="B30" s="3">
        <v>31</v>
      </c>
      <c r="C30" s="3">
        <v>109</v>
      </c>
      <c r="D30" s="3">
        <f t="shared" si="0"/>
        <v>140</v>
      </c>
      <c r="E30" s="3">
        <v>165</v>
      </c>
      <c r="F30" s="3">
        <v>204</v>
      </c>
      <c r="G30" s="4">
        <f t="shared" si="1"/>
        <v>5115</v>
      </c>
      <c r="H30" s="4">
        <f t="shared" si="2"/>
        <v>22236</v>
      </c>
      <c r="I30" s="4">
        <f t="shared" si="3"/>
        <v>27351</v>
      </c>
      <c r="J30" s="4">
        <f t="shared" si="13"/>
        <v>2165648</v>
      </c>
      <c r="K30" s="4">
        <f t="shared" si="4"/>
        <v>2100679</v>
      </c>
      <c r="L30" s="4">
        <f t="shared" si="5"/>
        <v>64969</v>
      </c>
      <c r="M30" s="4">
        <f t="shared" si="6"/>
        <v>466818</v>
      </c>
      <c r="N30" s="4">
        <f t="shared" si="7"/>
        <v>233409</v>
      </c>
      <c r="O30" s="4">
        <v>233409</v>
      </c>
      <c r="P30" s="4">
        <v>233409</v>
      </c>
      <c r="Q30" s="4"/>
      <c r="R30" s="4"/>
      <c r="S30" s="4"/>
      <c r="T30" s="4">
        <v>233409</v>
      </c>
      <c r="U30" s="4">
        <v>233409</v>
      </c>
      <c r="V30" s="4">
        <v>233409</v>
      </c>
      <c r="W30" s="4">
        <v>233407</v>
      </c>
      <c r="X30" s="4">
        <f t="shared" si="8"/>
        <v>700227</v>
      </c>
      <c r="Y30" s="4">
        <f t="shared" si="9"/>
        <v>466818</v>
      </c>
      <c r="Z30" s="4">
        <f t="shared" si="10"/>
        <v>233409</v>
      </c>
      <c r="AA30" s="4">
        <f t="shared" si="11"/>
        <v>700225</v>
      </c>
      <c r="AB30" s="1">
        <f t="shared" si="12"/>
        <v>0</v>
      </c>
      <c r="AD30" s="1"/>
    </row>
    <row r="31" spans="1:30" x14ac:dyDescent="0.25">
      <c r="A31" s="3" t="s">
        <v>32</v>
      </c>
      <c r="B31" s="3">
        <v>11</v>
      </c>
      <c r="C31" s="3">
        <v>50</v>
      </c>
      <c r="D31" s="3">
        <f t="shared" si="0"/>
        <v>61</v>
      </c>
      <c r="E31" s="3">
        <v>165</v>
      </c>
      <c r="F31" s="3">
        <v>204</v>
      </c>
      <c r="G31" s="4">
        <f t="shared" si="1"/>
        <v>1815</v>
      </c>
      <c r="H31" s="4">
        <f t="shared" si="2"/>
        <v>10200</v>
      </c>
      <c r="I31" s="4">
        <f t="shared" si="3"/>
        <v>12015</v>
      </c>
      <c r="J31" s="4">
        <f t="shared" si="13"/>
        <v>951346</v>
      </c>
      <c r="K31" s="4">
        <f t="shared" si="4"/>
        <v>922806</v>
      </c>
      <c r="L31" s="4">
        <f t="shared" si="5"/>
        <v>28540</v>
      </c>
      <c r="M31" s="4">
        <f t="shared" si="6"/>
        <v>205068</v>
      </c>
      <c r="N31" s="4">
        <f t="shared" si="7"/>
        <v>102534</v>
      </c>
      <c r="O31" s="4">
        <v>102534</v>
      </c>
      <c r="P31" s="4">
        <v>102534</v>
      </c>
      <c r="Q31" s="4"/>
      <c r="R31" s="4"/>
      <c r="S31" s="4"/>
      <c r="T31" s="4">
        <v>102534</v>
      </c>
      <c r="U31" s="4">
        <v>102534</v>
      </c>
      <c r="V31" s="4">
        <v>102534</v>
      </c>
      <c r="W31" s="4">
        <v>102534</v>
      </c>
      <c r="X31" s="4">
        <f t="shared" si="8"/>
        <v>307602</v>
      </c>
      <c r="Y31" s="4">
        <f t="shared" si="9"/>
        <v>205068</v>
      </c>
      <c r="Z31" s="4">
        <f t="shared" si="10"/>
        <v>102534</v>
      </c>
      <c r="AA31" s="4">
        <f t="shared" si="11"/>
        <v>307602</v>
      </c>
      <c r="AB31" s="1">
        <f t="shared" si="12"/>
        <v>0</v>
      </c>
      <c r="AD31" s="1"/>
    </row>
    <row r="32" spans="1:30" x14ac:dyDescent="0.25">
      <c r="A32" s="3" t="s">
        <v>21</v>
      </c>
      <c r="B32" s="3">
        <v>28</v>
      </c>
      <c r="C32" s="3">
        <v>60</v>
      </c>
      <c r="D32" s="3">
        <f t="shared" si="0"/>
        <v>88</v>
      </c>
      <c r="E32" s="3">
        <v>165</v>
      </c>
      <c r="F32" s="3">
        <v>204</v>
      </c>
      <c r="G32" s="4">
        <f t="shared" si="1"/>
        <v>4620</v>
      </c>
      <c r="H32" s="4">
        <f t="shared" si="2"/>
        <v>12240</v>
      </c>
      <c r="I32" s="4">
        <f t="shared" si="3"/>
        <v>16860</v>
      </c>
      <c r="J32" s="4">
        <f t="shared" si="13"/>
        <v>1334972</v>
      </c>
      <c r="K32" s="4">
        <f t="shared" si="4"/>
        <v>1294923</v>
      </c>
      <c r="L32" s="4">
        <f t="shared" si="5"/>
        <v>40049</v>
      </c>
      <c r="M32" s="4">
        <f t="shared" si="6"/>
        <v>287761</v>
      </c>
      <c r="N32" s="4">
        <f t="shared" si="7"/>
        <v>143880</v>
      </c>
      <c r="O32" s="4">
        <v>143880</v>
      </c>
      <c r="P32" s="4">
        <v>143880</v>
      </c>
      <c r="Q32" s="4"/>
      <c r="R32" s="4"/>
      <c r="S32" s="4"/>
      <c r="T32" s="4">
        <v>143880</v>
      </c>
      <c r="U32" s="4">
        <v>143880</v>
      </c>
      <c r="V32" s="4">
        <v>143880</v>
      </c>
      <c r="W32" s="4">
        <v>143882</v>
      </c>
      <c r="X32" s="4">
        <f t="shared" si="8"/>
        <v>431641</v>
      </c>
      <c r="Y32" s="4">
        <f t="shared" si="9"/>
        <v>287760</v>
      </c>
      <c r="Z32" s="4">
        <f t="shared" si="10"/>
        <v>143880</v>
      </c>
      <c r="AA32" s="4">
        <f t="shared" si="11"/>
        <v>431642</v>
      </c>
      <c r="AB32" s="1">
        <f t="shared" si="12"/>
        <v>0</v>
      </c>
      <c r="AD32" s="1"/>
    </row>
    <row r="33" spans="1:30" x14ac:dyDescent="0.25">
      <c r="A33" s="3" t="s">
        <v>44</v>
      </c>
      <c r="B33" s="3">
        <v>4</v>
      </c>
      <c r="C33" s="3">
        <v>3</v>
      </c>
      <c r="D33" s="3">
        <f t="shared" si="0"/>
        <v>7</v>
      </c>
      <c r="E33" s="3">
        <v>165</v>
      </c>
      <c r="F33" s="3">
        <v>204</v>
      </c>
      <c r="G33" s="4">
        <f t="shared" si="1"/>
        <v>660</v>
      </c>
      <c r="H33" s="4">
        <f t="shared" si="2"/>
        <v>612</v>
      </c>
      <c r="I33" s="4">
        <f t="shared" si="3"/>
        <v>1272</v>
      </c>
      <c r="J33" s="4">
        <f t="shared" si="13"/>
        <v>100717</v>
      </c>
      <c r="K33" s="4">
        <f t="shared" si="4"/>
        <v>97695</v>
      </c>
      <c r="L33" s="4">
        <f t="shared" si="5"/>
        <v>3022</v>
      </c>
      <c r="M33" s="4">
        <f t="shared" si="6"/>
        <v>21710</v>
      </c>
      <c r="N33" s="4">
        <f t="shared" si="7"/>
        <v>10855</v>
      </c>
      <c r="O33" s="4">
        <v>10855</v>
      </c>
      <c r="P33" s="4">
        <v>10855</v>
      </c>
      <c r="Q33" s="4"/>
      <c r="R33" s="4"/>
      <c r="S33" s="4"/>
      <c r="T33" s="4">
        <v>10855</v>
      </c>
      <c r="U33" s="4">
        <v>10855</v>
      </c>
      <c r="V33" s="4">
        <v>10855</v>
      </c>
      <c r="W33" s="4">
        <v>10855</v>
      </c>
      <c r="X33" s="4">
        <f t="shared" si="8"/>
        <v>32565</v>
      </c>
      <c r="Y33" s="4">
        <f t="shared" si="9"/>
        <v>21710</v>
      </c>
      <c r="Z33" s="4">
        <f t="shared" si="10"/>
        <v>10855</v>
      </c>
      <c r="AA33" s="4">
        <f t="shared" si="11"/>
        <v>32565</v>
      </c>
      <c r="AB33" s="1">
        <f t="shared" si="12"/>
        <v>0</v>
      </c>
      <c r="AD33" s="1"/>
    </row>
    <row r="34" spans="1:30" x14ac:dyDescent="0.25">
      <c r="A34" s="3" t="s">
        <v>33</v>
      </c>
      <c r="B34" s="3">
        <v>10</v>
      </c>
      <c r="C34" s="3">
        <v>36</v>
      </c>
      <c r="D34" s="3">
        <f t="shared" si="0"/>
        <v>46</v>
      </c>
      <c r="E34" s="3">
        <v>165</v>
      </c>
      <c r="F34" s="3">
        <v>204</v>
      </c>
      <c r="G34" s="4">
        <f t="shared" si="1"/>
        <v>1650</v>
      </c>
      <c r="H34" s="4">
        <f t="shared" si="2"/>
        <v>7344</v>
      </c>
      <c r="I34" s="4">
        <f t="shared" si="3"/>
        <v>8994</v>
      </c>
      <c r="J34" s="4">
        <f t="shared" si="13"/>
        <v>712144</v>
      </c>
      <c r="K34" s="4">
        <f t="shared" si="4"/>
        <v>690780</v>
      </c>
      <c r="L34" s="4">
        <f t="shared" si="5"/>
        <v>21364</v>
      </c>
      <c r="M34" s="4">
        <f t="shared" si="6"/>
        <v>153507</v>
      </c>
      <c r="N34" s="4">
        <f t="shared" si="7"/>
        <v>76753</v>
      </c>
      <c r="O34" s="4">
        <v>76753</v>
      </c>
      <c r="P34" s="4">
        <v>76753</v>
      </c>
      <c r="Q34" s="4"/>
      <c r="R34" s="4"/>
      <c r="S34" s="4"/>
      <c r="T34" s="4">
        <v>76753</v>
      </c>
      <c r="U34" s="4">
        <v>76753</v>
      </c>
      <c r="V34" s="4">
        <v>76753</v>
      </c>
      <c r="W34" s="4">
        <v>76755</v>
      </c>
      <c r="X34" s="4">
        <f t="shared" si="8"/>
        <v>230260</v>
      </c>
      <c r="Y34" s="4">
        <f t="shared" si="9"/>
        <v>153506</v>
      </c>
      <c r="Z34" s="4">
        <f t="shared" si="10"/>
        <v>76753</v>
      </c>
      <c r="AA34" s="4">
        <f t="shared" si="11"/>
        <v>230261</v>
      </c>
      <c r="AB34" s="1">
        <f t="shared" si="12"/>
        <v>0</v>
      </c>
      <c r="AD34" s="1"/>
    </row>
    <row r="35" spans="1:30" x14ac:dyDescent="0.25">
      <c r="A35" s="3" t="s">
        <v>34</v>
      </c>
      <c r="B35" s="3">
        <v>5</v>
      </c>
      <c r="C35" s="3">
        <v>14</v>
      </c>
      <c r="D35" s="3">
        <f t="shared" si="0"/>
        <v>19</v>
      </c>
      <c r="E35" s="3">
        <v>165</v>
      </c>
      <c r="F35" s="3">
        <v>204</v>
      </c>
      <c r="G35" s="4">
        <f t="shared" si="1"/>
        <v>825</v>
      </c>
      <c r="H35" s="4">
        <f t="shared" si="2"/>
        <v>2856</v>
      </c>
      <c r="I35" s="4">
        <f t="shared" si="3"/>
        <v>3681</v>
      </c>
      <c r="J35" s="4">
        <f t="shared" si="13"/>
        <v>291461</v>
      </c>
      <c r="K35" s="4">
        <f t="shared" si="4"/>
        <v>282717</v>
      </c>
      <c r="L35" s="4">
        <f t="shared" si="5"/>
        <v>8744</v>
      </c>
      <c r="M35" s="4">
        <f t="shared" si="6"/>
        <v>62826</v>
      </c>
      <c r="N35" s="4">
        <f t="shared" si="7"/>
        <v>31413</v>
      </c>
      <c r="O35" s="4">
        <v>31413</v>
      </c>
      <c r="P35" s="4">
        <v>31413</v>
      </c>
      <c r="Q35" s="4"/>
      <c r="R35" s="4"/>
      <c r="S35" s="4"/>
      <c r="T35" s="4">
        <v>31413</v>
      </c>
      <c r="U35" s="4">
        <v>31413</v>
      </c>
      <c r="V35" s="4">
        <v>31413</v>
      </c>
      <c r="W35" s="4">
        <v>31413</v>
      </c>
      <c r="X35" s="4">
        <f t="shared" si="8"/>
        <v>94239</v>
      </c>
      <c r="Y35" s="4">
        <f t="shared" si="9"/>
        <v>62826</v>
      </c>
      <c r="Z35" s="4">
        <f t="shared" si="10"/>
        <v>31413</v>
      </c>
      <c r="AA35" s="4">
        <f t="shared" si="11"/>
        <v>94239</v>
      </c>
      <c r="AB35" s="1">
        <f t="shared" si="12"/>
        <v>0</v>
      </c>
      <c r="AD35" s="1"/>
    </row>
    <row r="36" spans="1:30" x14ac:dyDescent="0.25">
      <c r="A36" s="3" t="s">
        <v>35</v>
      </c>
      <c r="B36" s="3">
        <v>8</v>
      </c>
      <c r="C36" s="3">
        <v>25</v>
      </c>
      <c r="D36" s="3">
        <f t="shared" si="0"/>
        <v>33</v>
      </c>
      <c r="E36" s="3">
        <v>165</v>
      </c>
      <c r="F36" s="3">
        <v>204</v>
      </c>
      <c r="G36" s="4">
        <f t="shared" si="1"/>
        <v>1320</v>
      </c>
      <c r="H36" s="4">
        <f t="shared" si="2"/>
        <v>5100</v>
      </c>
      <c r="I36" s="4">
        <f t="shared" si="3"/>
        <v>6420</v>
      </c>
      <c r="J36" s="4">
        <f>ROUND(I36*$I$39,0)+1</f>
        <v>508336</v>
      </c>
      <c r="K36" s="4">
        <f>ROUND(J36*0.97,0)-1</f>
        <v>493085</v>
      </c>
      <c r="L36" s="4">
        <f t="shared" si="5"/>
        <v>15251</v>
      </c>
      <c r="M36" s="4">
        <f t="shared" si="6"/>
        <v>109574</v>
      </c>
      <c r="N36" s="4">
        <f t="shared" si="7"/>
        <v>54787</v>
      </c>
      <c r="O36" s="4">
        <v>54787</v>
      </c>
      <c r="P36" s="4">
        <v>54787</v>
      </c>
      <c r="Q36" s="4"/>
      <c r="R36" s="4"/>
      <c r="S36" s="4"/>
      <c r="T36" s="4">
        <v>54787</v>
      </c>
      <c r="U36" s="4">
        <v>54787</v>
      </c>
      <c r="V36" s="4">
        <v>54787</v>
      </c>
      <c r="W36" s="4">
        <v>54789</v>
      </c>
      <c r="X36" s="4">
        <f t="shared" si="8"/>
        <v>164361</v>
      </c>
      <c r="Y36" s="4">
        <f t="shared" si="9"/>
        <v>109574</v>
      </c>
      <c r="Z36" s="4">
        <f t="shared" si="10"/>
        <v>54787</v>
      </c>
      <c r="AA36" s="4">
        <f t="shared" si="11"/>
        <v>164363</v>
      </c>
      <c r="AB36" s="1">
        <f t="shared" si="12"/>
        <v>0</v>
      </c>
      <c r="AD36" s="1"/>
    </row>
    <row r="37" spans="1:30" x14ac:dyDescent="0.25">
      <c r="A37" s="2" t="s">
        <v>13</v>
      </c>
      <c r="B37" s="2">
        <f>SUM(B4:B36)</f>
        <v>586</v>
      </c>
      <c r="C37" s="2">
        <f>SUM(C4:C36)</f>
        <v>1713</v>
      </c>
      <c r="D37" s="2">
        <f>SUM(D4:D36)</f>
        <v>2299</v>
      </c>
      <c r="E37" s="2"/>
      <c r="F37" s="2"/>
      <c r="G37" s="5">
        <f>SUM(G4:G36)</f>
        <v>96690</v>
      </c>
      <c r="H37" s="5">
        <f t="shared" ref="H37:J37" si="14">SUM(H4:H36)</f>
        <v>349452</v>
      </c>
      <c r="I37" s="5">
        <f t="shared" si="14"/>
        <v>446142</v>
      </c>
      <c r="J37" s="5">
        <f t="shared" si="14"/>
        <v>35325460</v>
      </c>
      <c r="K37" s="5">
        <f t="shared" ref="K37:AB37" si="15">SUM(K4:K36)</f>
        <v>34265696</v>
      </c>
      <c r="L37" s="5">
        <f t="shared" si="15"/>
        <v>1059764</v>
      </c>
      <c r="M37" s="5">
        <f t="shared" si="15"/>
        <v>7614599</v>
      </c>
      <c r="N37" s="5">
        <f t="shared" si="15"/>
        <v>3807299</v>
      </c>
      <c r="O37" s="5">
        <f t="shared" si="15"/>
        <v>3807299</v>
      </c>
      <c r="P37" s="5">
        <f t="shared" si="15"/>
        <v>3807299</v>
      </c>
      <c r="Q37" s="5">
        <f t="shared" si="15"/>
        <v>0</v>
      </c>
      <c r="R37" s="5">
        <f t="shared" si="15"/>
        <v>0</v>
      </c>
      <c r="S37" s="5">
        <f t="shared" si="15"/>
        <v>0</v>
      </c>
      <c r="T37" s="5">
        <f t="shared" si="15"/>
        <v>3807299</v>
      </c>
      <c r="U37" s="5">
        <f t="shared" si="15"/>
        <v>3807299</v>
      </c>
      <c r="V37" s="5">
        <f t="shared" si="15"/>
        <v>3807299</v>
      </c>
      <c r="W37" s="5">
        <f t="shared" si="15"/>
        <v>3807303</v>
      </c>
      <c r="X37" s="5">
        <f t="shared" si="15"/>
        <v>11421898</v>
      </c>
      <c r="Y37" s="5">
        <f t="shared" si="15"/>
        <v>7614598</v>
      </c>
      <c r="Z37" s="5">
        <f t="shared" si="15"/>
        <v>3807299</v>
      </c>
      <c r="AA37" s="5">
        <f t="shared" si="15"/>
        <v>11421901</v>
      </c>
      <c r="AB37" s="6">
        <f t="shared" si="15"/>
        <v>0</v>
      </c>
    </row>
    <row r="38" spans="1:30" hidden="1" x14ac:dyDescent="0.25">
      <c r="A38" s="3"/>
      <c r="B38" s="3"/>
      <c r="C38" s="3"/>
      <c r="D38" s="3"/>
      <c r="E38" s="3"/>
      <c r="F38" s="3"/>
      <c r="G38" s="4"/>
      <c r="H38" s="4" t="s">
        <v>8</v>
      </c>
      <c r="I38" s="4">
        <v>35325460</v>
      </c>
      <c r="J38" s="4"/>
      <c r="K38" s="4">
        <v>34265696</v>
      </c>
      <c r="L38" s="4">
        <v>1059764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30" hidden="1" x14ac:dyDescent="0.25">
      <c r="A39" s="2" t="s">
        <v>14</v>
      </c>
      <c r="B39" s="2"/>
      <c r="C39" s="2"/>
      <c r="D39" s="2"/>
      <c r="E39" s="2"/>
      <c r="F39" s="2"/>
      <c r="G39" s="2"/>
      <c r="H39" s="2" t="s">
        <v>9</v>
      </c>
      <c r="I39" s="5">
        <f>I38/I37</f>
        <v>79.179857534148326</v>
      </c>
      <c r="J39" s="2"/>
      <c r="K39" s="5">
        <f>SUM(K4:K36)-K22</f>
        <v>33854638</v>
      </c>
      <c r="L39" s="5">
        <f t="shared" ref="L39:AB39" si="16">SUM(L4:L36)-L22</f>
        <v>1047051</v>
      </c>
      <c r="M39" s="5">
        <f t="shared" si="16"/>
        <v>7523253</v>
      </c>
      <c r="N39" s="5">
        <f t="shared" si="16"/>
        <v>3761626</v>
      </c>
      <c r="O39" s="5">
        <f t="shared" si="16"/>
        <v>3761626</v>
      </c>
      <c r="P39" s="5">
        <f t="shared" si="16"/>
        <v>3761626</v>
      </c>
      <c r="Q39" s="5">
        <f t="shared" si="16"/>
        <v>0</v>
      </c>
      <c r="R39" s="5">
        <f t="shared" si="16"/>
        <v>0</v>
      </c>
      <c r="S39" s="5">
        <f t="shared" si="16"/>
        <v>0</v>
      </c>
      <c r="T39" s="5">
        <f t="shared" si="16"/>
        <v>3761626</v>
      </c>
      <c r="U39" s="5">
        <f t="shared" si="16"/>
        <v>3761626</v>
      </c>
      <c r="V39" s="5">
        <f t="shared" si="16"/>
        <v>3761626</v>
      </c>
      <c r="W39" s="5">
        <f t="shared" si="16"/>
        <v>3761629</v>
      </c>
      <c r="X39" s="5">
        <f t="shared" si="16"/>
        <v>11284879</v>
      </c>
      <c r="Y39" s="5">
        <f t="shared" si="16"/>
        <v>7523252</v>
      </c>
      <c r="Z39" s="5">
        <f t="shared" si="16"/>
        <v>3761626</v>
      </c>
      <c r="AA39" s="5">
        <f t="shared" si="16"/>
        <v>11284881</v>
      </c>
      <c r="AB39" s="6">
        <f t="shared" si="16"/>
        <v>0</v>
      </c>
    </row>
    <row r="40" spans="1:30" hidden="1" x14ac:dyDescent="0.25">
      <c r="A40" s="2" t="s">
        <v>15</v>
      </c>
      <c r="B40" s="2"/>
      <c r="C40" s="2"/>
      <c r="D40" s="2"/>
      <c r="E40" s="2"/>
      <c r="F40" s="2"/>
      <c r="G40" s="2"/>
      <c r="H40" s="2" t="s">
        <v>55</v>
      </c>
      <c r="I40" s="5">
        <f>K37/I37</f>
        <v>76.804461359836111</v>
      </c>
      <c r="J40" s="2"/>
      <c r="K40" s="5">
        <f>K22</f>
        <v>411058</v>
      </c>
      <c r="L40" s="5">
        <f t="shared" ref="L40:AB40" si="17">L22</f>
        <v>12713</v>
      </c>
      <c r="M40" s="5">
        <f t="shared" si="17"/>
        <v>91346</v>
      </c>
      <c r="N40" s="5">
        <f t="shared" si="17"/>
        <v>45673</v>
      </c>
      <c r="O40" s="5">
        <f t="shared" si="17"/>
        <v>45673</v>
      </c>
      <c r="P40" s="5">
        <f t="shared" si="17"/>
        <v>45673</v>
      </c>
      <c r="Q40" s="5">
        <f t="shared" si="17"/>
        <v>0</v>
      </c>
      <c r="R40" s="5">
        <f t="shared" si="17"/>
        <v>0</v>
      </c>
      <c r="S40" s="5">
        <f t="shared" si="17"/>
        <v>0</v>
      </c>
      <c r="T40" s="5">
        <f t="shared" si="17"/>
        <v>45673</v>
      </c>
      <c r="U40" s="5">
        <f t="shared" si="17"/>
        <v>45673</v>
      </c>
      <c r="V40" s="5">
        <f t="shared" si="17"/>
        <v>45673</v>
      </c>
      <c r="W40" s="5">
        <f t="shared" si="17"/>
        <v>45674</v>
      </c>
      <c r="X40" s="5">
        <f t="shared" si="17"/>
        <v>137019</v>
      </c>
      <c r="Y40" s="5">
        <f t="shared" si="17"/>
        <v>91346</v>
      </c>
      <c r="Z40" s="5">
        <f t="shared" si="17"/>
        <v>45673</v>
      </c>
      <c r="AA40" s="5">
        <f t="shared" si="17"/>
        <v>137020</v>
      </c>
      <c r="AB40" s="6">
        <f t="shared" si="17"/>
        <v>0</v>
      </c>
    </row>
    <row r="41" spans="1:30" x14ac:dyDescent="0.25">
      <c r="I41" t="s">
        <v>56</v>
      </c>
      <c r="J41" s="1">
        <f>J37/I37</f>
        <v>79.179857534148326</v>
      </c>
      <c r="K41" s="1">
        <f>K37/I37</f>
        <v>76.804461359836111</v>
      </c>
      <c r="L41" s="1">
        <f>L37/I37</f>
        <v>2.3753961743122143</v>
      </c>
    </row>
  </sheetData>
  <conditionalFormatting sqref="Q4:Q3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ФХД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Сивцев Петр Дмитриевич</dc:creator>
  <cp:lastModifiedBy>Сивцев Петр Дмитриевич</cp:lastModifiedBy>
  <cp:lastPrinted>2021-02-15T03:46:14Z</cp:lastPrinted>
  <dcterms:created xsi:type="dcterms:W3CDTF">2015-06-05T18:19:34Z</dcterms:created>
  <dcterms:modified xsi:type="dcterms:W3CDTF">2021-03-04T01:43:24Z</dcterms:modified>
</cp:coreProperties>
</file>