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прав ДОУ" sheetId="1" r:id="rId1"/>
    <sheet name="СОШ" sheetId="2" r:id="rId2"/>
    <sheet name="Внешк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<sst xmlns="http://schemas.openxmlformats.org/spreadsheetml/2006/main" count="130" uniqueCount="102">
  <si>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Детские дошкольные учреждения</t>
  </si>
  <si>
    <t>МДОУ Майинский ЦРР Мичил</t>
  </si>
  <si>
    <t>МДОУ Майинский детский сад Кустук</t>
  </si>
  <si>
    <t>МДОУ Майинский детский сад Чуораанчык</t>
  </si>
  <si>
    <t>МДОУ Майинский детский сад Сардаана</t>
  </si>
  <si>
    <t>МДОУ Майинский детский сад Кэнчээри</t>
  </si>
  <si>
    <t>МДОУ Елечейский детский сад</t>
  </si>
  <si>
    <t>МДОУ Балыктахский детский сад</t>
  </si>
  <si>
    <t>МДОУ Батаринский детский сад</t>
  </si>
  <si>
    <t>МДОУ Бедиминский детский сад</t>
  </si>
  <si>
    <t>МДОУ Бютейдяхский детский сад</t>
  </si>
  <si>
    <t>МДОУ Жабыльский детский сад</t>
  </si>
  <si>
    <t>МДОУ Харанский детский сад</t>
  </si>
  <si>
    <t>МДОУ Маттинский детский сад</t>
  </si>
  <si>
    <t>МДОУ Морукский детский сад</t>
  </si>
  <si>
    <t>МДОУ Нахаринский детский сад</t>
  </si>
  <si>
    <t>МДОУ Россолодинский детский сад</t>
  </si>
  <si>
    <t>МДОУ Табагинский детский сад</t>
  </si>
  <si>
    <t>МДОУ Техтюрский детский сад</t>
  </si>
  <si>
    <t>МДОУ Телигинский детский сад</t>
  </si>
  <si>
    <t>МДОУ Томторский детский сад</t>
  </si>
  <si>
    <t>МДОУ Тыллыминский детский сад</t>
  </si>
  <si>
    <t>МДОУ Хаптагайский детский сад</t>
  </si>
  <si>
    <t>МДОУ Хоробутский детский сад</t>
  </si>
  <si>
    <t>МДОУ Чуйинский детский сад</t>
  </si>
  <si>
    <t>МДОУ Нижне-Бестяхский "Сказка"</t>
  </si>
  <si>
    <t>МДОУ Тюнгюлюнский ЦРР Олимпионик</t>
  </si>
  <si>
    <t>МДОУ Тюнгюлюнский детский сад Чэчир</t>
  </si>
  <si>
    <t>МДОУ Догодогинский детский сад</t>
  </si>
  <si>
    <t>МДОУ Н-Бестяхский детский сад Солнышко</t>
  </si>
  <si>
    <t>МДОУ Павловский детский сад Лена</t>
  </si>
  <si>
    <t>МДОУ Павловский ЦРР Мичээр</t>
  </si>
  <si>
    <t>итого по ДДУ</t>
  </si>
  <si>
    <t>МОУ Алтанская средняя школа</t>
  </si>
  <si>
    <t>МОУ Балыктахская средняя школа</t>
  </si>
  <si>
    <t>МОУ Батаринская средняя школа</t>
  </si>
  <si>
    <t>МОУ Бедиминская средняя школа</t>
  </si>
  <si>
    <t>МОУ Бютейдяхская средняя школа</t>
  </si>
  <si>
    <t>МОУ Жабыльская средняя школа</t>
  </si>
  <si>
    <t>МОУ Харанская средняя школа</t>
  </si>
  <si>
    <t>МОУ Маттинская средняя школа</t>
  </si>
  <si>
    <t>МОУ Мельжахсинская средняя школа</t>
  </si>
  <si>
    <t>МОУ Морукская средняя школа</t>
  </si>
  <si>
    <t>МОУ Нахаринская средняя школа</t>
  </si>
  <si>
    <t>МОУ Россолодинская средняя школа</t>
  </si>
  <si>
    <t>МОУ Табагинская средняя школа</t>
  </si>
  <si>
    <t>МОУ Техтюрская средняя школа</t>
  </si>
  <si>
    <t>МОУ Телигинская средняя школа</t>
  </si>
  <si>
    <t>МОУ Томторская средняя школа</t>
  </si>
  <si>
    <t>МОУ Тыллыминская средняя школа</t>
  </si>
  <si>
    <t>МОУ Хаптагайская средняя школа</t>
  </si>
  <si>
    <t>МОУ Хоробутская средняя школа</t>
  </si>
  <si>
    <t>МОУ Чемоикинская средняя школа</t>
  </si>
  <si>
    <t>МОУ Чуйинская средняя школа</t>
  </si>
  <si>
    <t>МОУ Н-Бестяхская средняя школа №1</t>
  </si>
  <si>
    <t>МОУ Тюнгюлюнская СОШ</t>
  </si>
  <si>
    <t>МОУ Догдогинская неп ср школа</t>
  </si>
  <si>
    <t>МОУ Дойдунская неп ср школа</t>
  </si>
  <si>
    <t>МОУ Быраминская неп ср школа</t>
  </si>
  <si>
    <t>МОУ Тумульская неп ср школа</t>
  </si>
  <si>
    <t>МОУ Таратская неп ср школа</t>
  </si>
  <si>
    <t>МОУ Н-Бестяхская СОШ №2</t>
  </si>
  <si>
    <t>МОУ Хатылыминская нач школа</t>
  </si>
  <si>
    <t>МОУ Вечерняя школа</t>
  </si>
  <si>
    <t>МОУ Павловская средняя школа</t>
  </si>
  <si>
    <t>итого по школам</t>
  </si>
  <si>
    <t>Внешкольные учреждения</t>
  </si>
  <si>
    <t>МЦДОД Майя центр доп образования</t>
  </si>
  <si>
    <t>МЦДОТТехтюрский ЦДТТ</t>
  </si>
  <si>
    <t>ПМСС Кэскил</t>
  </si>
  <si>
    <t>МОУ ДЮСШ</t>
  </si>
  <si>
    <t>МОУ ДЮСШ спортивной борьбы</t>
  </si>
  <si>
    <t>МОУ МУПК</t>
  </si>
  <si>
    <t>МДОУ Быраминский детский сад</t>
  </si>
  <si>
    <t>ФОТ</t>
  </si>
  <si>
    <t>223/1107</t>
  </si>
  <si>
    <t>223/1108</t>
  </si>
  <si>
    <t>223/1109</t>
  </si>
  <si>
    <t>223/1110</t>
  </si>
  <si>
    <t>Матзатраты</t>
  </si>
  <si>
    <t>Коммунальные услуги</t>
  </si>
  <si>
    <t>Наименование учреждения</t>
  </si>
  <si>
    <t>262/1113 (компенсация на шк.питание</t>
  </si>
  <si>
    <t>МОУ Майинская СОШ №2</t>
  </si>
  <si>
    <t>МОУ Майинский лицей</t>
  </si>
  <si>
    <t>МОУ Майинская СОШ им.Ларионова В.П.</t>
  </si>
  <si>
    <t>340/1123 продукты питания</t>
  </si>
  <si>
    <t>ГСМ</t>
  </si>
  <si>
    <t>Итого</t>
  </si>
  <si>
    <t>Итого:</t>
  </si>
  <si>
    <t>340/1120 продукты питания</t>
  </si>
  <si>
    <t>БОУ</t>
  </si>
  <si>
    <t>АОУ</t>
  </si>
  <si>
    <t>223/1126</t>
  </si>
  <si>
    <t xml:space="preserve">Тариф по коммунальным услугам с июля </t>
  </si>
  <si>
    <t>увеличивается до 4647,7 руб.,с НДС 5457,15 руб.</t>
  </si>
  <si>
    <t>По коммунальным услугам в бюджет на 2014г.тариф заложен по тарифу-4160,41,с НДС-4909,28 руб.</t>
  </si>
  <si>
    <t>Тариф по электроэнергии с июля 2014г.увеличивается на 5%.</t>
  </si>
  <si>
    <t>Тариф по электроэнергии с июля 2014г.увеличивается на 5%.(В бюджете 2014г. заложено по старой цене)</t>
  </si>
  <si>
    <t>(В бюджете 2014г. заложено по старой цене)</t>
  </si>
  <si>
    <t>Примечание:</t>
  </si>
  <si>
    <t xml:space="preserve">Распределение средств дотации по статьям расходов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</si>
</sst>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4" fontId="0" fillId="4" borderId="1" xfId="0" applyNumberForma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3" fillId="4" borderId="2" xfId="0" applyFont="1" applyFill="1" applyBorder="1" applyAlignment="1">
      <alignment/>
    </xf>
    <xf numFmtId="0" fontId="0" fillId="4" borderId="0" xfId="0" applyFill="1" applyAlignment="1">
      <alignment/>
    </xf>
    <xf numFmtId="4" fontId="1" fillId="5" borderId="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5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3" xfId="0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4">
      <pane xSplit="4" ySplit="1" topLeftCell="E5" activePane="bottomRight" state="frozen"/>
      <selection pane="topLeft" activeCell="A4" sqref="A4"/>
      <selection pane="topRight" activeCell="E4" sqref="E4"/>
      <selection pane="bottomLeft" activeCell="A5" sqref="A5"/>
      <selection pane="bottomRight" activeCell="N42" sqref="N42"/>
    </sheetView>
  </sheetViews>
  <sheetFormatPr defaultColWidth="9.00390625" defaultRowHeight="12.75"/>
  <cols>
    <col min="1" max="1" width="5.75390625" style="0" customWidth="1"/>
    <col min="4" max="4" width="42.125" style="0" customWidth="1"/>
    <col min="5" max="5" width="15.625" style="0" customWidth="1"/>
    <col min="6" max="6" width="15.00390625" style="0" customWidth="1"/>
    <col min="7" max="7" width="18.00390625" style="0" customWidth="1"/>
    <col min="8" max="8" width="15.25390625" style="0" customWidth="1"/>
    <col min="9" max="9" width="12.875" style="0" customWidth="1"/>
    <col min="10" max="13" width="14.625" style="0" customWidth="1"/>
    <col min="14" max="15" width="19.125" style="0" customWidth="1"/>
    <col min="16" max="16" width="12.75390625" style="0" bestFit="1" customWidth="1"/>
  </cols>
  <sheetData>
    <row r="1" spans="1:15" ht="12.75" customHeight="1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3" spans="1:15" ht="12.75">
      <c r="A3" s="43"/>
      <c r="B3" s="50" t="s">
        <v>0</v>
      </c>
      <c r="C3" s="51"/>
      <c r="D3" s="52"/>
      <c r="E3" s="56" t="s">
        <v>74</v>
      </c>
      <c r="F3" s="57"/>
      <c r="G3" s="58" t="s">
        <v>80</v>
      </c>
      <c r="H3" s="59"/>
      <c r="I3" s="59"/>
      <c r="J3" s="59"/>
      <c r="K3" s="60"/>
      <c r="L3" s="10"/>
      <c r="M3" s="10"/>
      <c r="N3" s="1"/>
      <c r="O3" s="48" t="s">
        <v>88</v>
      </c>
    </row>
    <row r="4" spans="1:15" ht="56.25" customHeight="1">
      <c r="A4" s="44"/>
      <c r="B4" s="53"/>
      <c r="C4" s="54"/>
      <c r="D4" s="55"/>
      <c r="E4" s="11">
        <v>211</v>
      </c>
      <c r="F4" s="12">
        <v>213</v>
      </c>
      <c r="G4" s="11" t="s">
        <v>75</v>
      </c>
      <c r="H4" s="11" t="s">
        <v>76</v>
      </c>
      <c r="I4" s="11" t="s">
        <v>77</v>
      </c>
      <c r="J4" s="11" t="s">
        <v>78</v>
      </c>
      <c r="K4" s="11" t="s">
        <v>93</v>
      </c>
      <c r="L4" s="11" t="s">
        <v>90</v>
      </c>
      <c r="M4" s="11" t="s">
        <v>87</v>
      </c>
      <c r="N4" s="11" t="s">
        <v>79</v>
      </c>
      <c r="O4" s="49"/>
    </row>
    <row r="5" spans="1:15" ht="12.75">
      <c r="A5" s="1">
        <v>1</v>
      </c>
      <c r="B5" s="9" t="s">
        <v>7</v>
      </c>
      <c r="C5" s="1"/>
      <c r="D5" s="1"/>
      <c r="E5" s="14">
        <v>770855</v>
      </c>
      <c r="F5" s="14">
        <v>232798</v>
      </c>
      <c r="G5" s="14">
        <v>1062538</v>
      </c>
      <c r="H5" s="14"/>
      <c r="I5" s="14">
        <v>73207</v>
      </c>
      <c r="J5" s="14">
        <v>9138</v>
      </c>
      <c r="K5" s="14"/>
      <c r="L5" s="14">
        <v>350179</v>
      </c>
      <c r="M5" s="14">
        <v>19985</v>
      </c>
      <c r="N5" s="14">
        <v>241579</v>
      </c>
      <c r="O5" s="14">
        <f>E5+F5+G5+H5+I5+J5+K5+L5+M5+N5</f>
        <v>2760279</v>
      </c>
    </row>
    <row r="6" spans="1:15" ht="12.75">
      <c r="A6" s="1">
        <v>2</v>
      </c>
      <c r="B6" s="9" t="s">
        <v>8</v>
      </c>
      <c r="C6" s="1"/>
      <c r="D6" s="1"/>
      <c r="E6" s="14">
        <v>693460</v>
      </c>
      <c r="F6" s="14">
        <v>209425</v>
      </c>
      <c r="G6" s="14">
        <v>1086276</v>
      </c>
      <c r="H6" s="14"/>
      <c r="I6" s="14">
        <v>113138</v>
      </c>
      <c r="J6" s="14">
        <v>0</v>
      </c>
      <c r="K6" s="14"/>
      <c r="L6" s="14">
        <v>262635</v>
      </c>
      <c r="M6" s="14">
        <v>19985</v>
      </c>
      <c r="N6" s="14">
        <v>220755</v>
      </c>
      <c r="O6" s="14">
        <f aca="true" t="shared" si="0" ref="O6:O36">E6+F6+G6+H6+I6+J6+K6+L6+M6+N6</f>
        <v>2605674</v>
      </c>
    </row>
    <row r="7" spans="1:15" ht="12.75">
      <c r="A7" s="1">
        <v>3</v>
      </c>
      <c r="B7" s="9" t="s">
        <v>9</v>
      </c>
      <c r="C7" s="1"/>
      <c r="D7" s="1"/>
      <c r="E7" s="14">
        <v>929809</v>
      </c>
      <c r="F7" s="14">
        <v>280802</v>
      </c>
      <c r="G7" s="14">
        <v>1204943</v>
      </c>
      <c r="H7" s="14"/>
      <c r="I7" s="14">
        <v>66552</v>
      </c>
      <c r="J7" s="14">
        <v>5282</v>
      </c>
      <c r="K7" s="14"/>
      <c r="L7" s="14">
        <v>262635</v>
      </c>
      <c r="M7" s="14">
        <v>19985</v>
      </c>
      <c r="N7" s="14">
        <v>224211</v>
      </c>
      <c r="O7" s="14">
        <f t="shared" si="0"/>
        <v>2994219</v>
      </c>
    </row>
    <row r="8" spans="1:15" ht="12.75">
      <c r="A8" s="1">
        <v>4</v>
      </c>
      <c r="B8" s="9" t="s">
        <v>73</v>
      </c>
      <c r="C8" s="1"/>
      <c r="D8" s="1"/>
      <c r="E8" s="14">
        <v>549630</v>
      </c>
      <c r="F8" s="14">
        <v>165988</v>
      </c>
      <c r="G8" s="14">
        <v>730197</v>
      </c>
      <c r="H8" s="14"/>
      <c r="I8" s="14">
        <v>39931</v>
      </c>
      <c r="J8" s="14">
        <v>7660</v>
      </c>
      <c r="K8" s="14"/>
      <c r="L8" s="14">
        <v>218862</v>
      </c>
      <c r="M8" s="14">
        <v>19985</v>
      </c>
      <c r="N8" s="14">
        <v>199331</v>
      </c>
      <c r="O8" s="14">
        <f t="shared" si="0"/>
        <v>1931584</v>
      </c>
    </row>
    <row r="9" spans="1:15" ht="12.75">
      <c r="A9" s="1">
        <v>5</v>
      </c>
      <c r="B9" s="9" t="s">
        <v>10</v>
      </c>
      <c r="C9" s="1"/>
      <c r="D9" s="1"/>
      <c r="E9" s="14">
        <v>831782</v>
      </c>
      <c r="F9" s="14">
        <v>251198</v>
      </c>
      <c r="G9" s="14">
        <v>1398948</v>
      </c>
      <c r="H9" s="14"/>
      <c r="I9" s="14">
        <v>66552</v>
      </c>
      <c r="J9" s="14">
        <v>8438</v>
      </c>
      <c r="K9" s="14"/>
      <c r="L9" s="14">
        <v>350179</v>
      </c>
      <c r="M9" s="14">
        <v>19985</v>
      </c>
      <c r="N9" s="14">
        <v>241876</v>
      </c>
      <c r="O9" s="14">
        <f t="shared" si="0"/>
        <v>3168958</v>
      </c>
    </row>
    <row r="10" spans="1:15" ht="12.75">
      <c r="A10" s="1">
        <v>6</v>
      </c>
      <c r="B10" s="9" t="s">
        <v>28</v>
      </c>
      <c r="C10" s="1"/>
      <c r="D10" s="1"/>
      <c r="E10" s="14">
        <v>652278</v>
      </c>
      <c r="F10" s="14">
        <v>196988</v>
      </c>
      <c r="G10" s="14">
        <v>739953</v>
      </c>
      <c r="H10" s="14"/>
      <c r="I10" s="14">
        <v>79862</v>
      </c>
      <c r="J10" s="14">
        <v>3169</v>
      </c>
      <c r="K10" s="14"/>
      <c r="L10" s="14">
        <v>175090</v>
      </c>
      <c r="M10" s="14">
        <v>19985</v>
      </c>
      <c r="N10" s="14">
        <v>192226</v>
      </c>
      <c r="O10" s="14">
        <f t="shared" si="0"/>
        <v>2059551</v>
      </c>
    </row>
    <row r="11" spans="1:15" ht="12.75">
      <c r="A11" s="1">
        <v>7</v>
      </c>
      <c r="B11" s="9" t="s">
        <v>6</v>
      </c>
      <c r="C11" s="1"/>
      <c r="D11" s="1"/>
      <c r="E11" s="14">
        <v>614024</v>
      </c>
      <c r="F11" s="14">
        <v>185435</v>
      </c>
      <c r="G11" s="14">
        <v>1172486</v>
      </c>
      <c r="H11" s="14"/>
      <c r="I11" s="14">
        <v>99828</v>
      </c>
      <c r="J11" s="14">
        <v>5019</v>
      </c>
      <c r="K11" s="14"/>
      <c r="L11" s="14">
        <v>262635</v>
      </c>
      <c r="M11" s="14">
        <v>19985</v>
      </c>
      <c r="N11" s="14">
        <v>216147</v>
      </c>
      <c r="O11" s="14">
        <f t="shared" si="0"/>
        <v>2575559</v>
      </c>
    </row>
    <row r="12" spans="1:15" ht="12.75">
      <c r="A12" s="1">
        <v>8</v>
      </c>
      <c r="B12" s="9" t="s">
        <v>11</v>
      </c>
      <c r="C12" s="1"/>
      <c r="D12" s="1"/>
      <c r="E12" s="14">
        <v>621205</v>
      </c>
      <c r="F12" s="14">
        <v>187604</v>
      </c>
      <c r="G12" s="14">
        <v>1411431</v>
      </c>
      <c r="H12" s="14"/>
      <c r="I12" s="14">
        <v>101159</v>
      </c>
      <c r="J12" s="14">
        <v>7132</v>
      </c>
      <c r="K12" s="14"/>
      <c r="L12" s="14">
        <v>350179</v>
      </c>
      <c r="M12" s="14">
        <v>19985</v>
      </c>
      <c r="N12" s="14">
        <v>236884</v>
      </c>
      <c r="O12" s="14">
        <f t="shared" si="0"/>
        <v>2935579</v>
      </c>
    </row>
    <row r="13" spans="1:15" ht="12.75">
      <c r="A13" s="1">
        <v>9</v>
      </c>
      <c r="B13" s="9" t="s">
        <v>2</v>
      </c>
      <c r="C13" s="1"/>
      <c r="D13" s="1"/>
      <c r="E13" s="14">
        <v>1129370</v>
      </c>
      <c r="F13" s="14">
        <v>341070</v>
      </c>
      <c r="G13" s="14">
        <v>1364687</v>
      </c>
      <c r="H13" s="14"/>
      <c r="I13" s="14">
        <v>99828</v>
      </c>
      <c r="J13" s="14">
        <v>11557</v>
      </c>
      <c r="K13" s="14">
        <v>78390</v>
      </c>
      <c r="L13" s="14">
        <v>569041</v>
      </c>
      <c r="M13" s="14">
        <v>19985</v>
      </c>
      <c r="N13" s="14">
        <v>417121</v>
      </c>
      <c r="O13" s="14">
        <f t="shared" si="0"/>
        <v>4031049</v>
      </c>
    </row>
    <row r="14" spans="1:15" s="19" customFormat="1" ht="12.75">
      <c r="A14" s="17">
        <v>10</v>
      </c>
      <c r="B14" s="17" t="s">
        <v>5</v>
      </c>
      <c r="C14" s="17"/>
      <c r="D14" s="17"/>
      <c r="E14" s="18">
        <v>1842765</v>
      </c>
      <c r="F14" s="18">
        <v>556515</v>
      </c>
      <c r="G14" s="18">
        <v>2035775</v>
      </c>
      <c r="H14" s="18">
        <v>0</v>
      </c>
      <c r="I14" s="18">
        <v>181288</v>
      </c>
      <c r="J14" s="18">
        <v>33823</v>
      </c>
      <c r="K14" s="18">
        <v>142822</v>
      </c>
      <c r="L14" s="18">
        <v>925762</v>
      </c>
      <c r="M14" s="18">
        <v>19985</v>
      </c>
      <c r="N14" s="18">
        <f>267939+90338+7514</f>
        <v>365791</v>
      </c>
      <c r="O14" s="18">
        <f t="shared" si="0"/>
        <v>6104526</v>
      </c>
    </row>
    <row r="15" spans="1:15" ht="12.75">
      <c r="A15" s="1">
        <v>11</v>
      </c>
      <c r="B15" s="9" t="s">
        <v>4</v>
      </c>
      <c r="C15" s="1"/>
      <c r="D15" s="1"/>
      <c r="E15" s="14">
        <v>1172714</v>
      </c>
      <c r="F15" s="14">
        <v>354160</v>
      </c>
      <c r="G15" s="14">
        <v>1764301</v>
      </c>
      <c r="H15" s="14"/>
      <c r="I15" s="14">
        <v>153070</v>
      </c>
      <c r="J15" s="14">
        <v>16395</v>
      </c>
      <c r="K15" s="14">
        <v>123481</v>
      </c>
      <c r="L15" s="14">
        <v>700358</v>
      </c>
      <c r="M15" s="14">
        <v>19985</v>
      </c>
      <c r="N15" s="14">
        <v>500132</v>
      </c>
      <c r="O15" s="14">
        <f t="shared" si="0"/>
        <v>4804596</v>
      </c>
    </row>
    <row r="16" spans="1:15" ht="12.75">
      <c r="A16" s="1">
        <v>12</v>
      </c>
      <c r="B16" s="9" t="s">
        <v>3</v>
      </c>
      <c r="C16" s="1"/>
      <c r="D16" s="1"/>
      <c r="E16" s="14">
        <v>1210267</v>
      </c>
      <c r="F16" s="14">
        <v>365501</v>
      </c>
      <c r="G16" s="14">
        <v>0</v>
      </c>
      <c r="H16" s="14">
        <v>246299</v>
      </c>
      <c r="I16" s="14">
        <v>153070</v>
      </c>
      <c r="J16" s="14">
        <v>6451</v>
      </c>
      <c r="K16" s="14">
        <v>56898</v>
      </c>
      <c r="L16" s="14">
        <v>612814</v>
      </c>
      <c r="M16" s="14">
        <v>19985</v>
      </c>
      <c r="N16" s="14">
        <v>410119</v>
      </c>
      <c r="O16" s="14">
        <f t="shared" si="0"/>
        <v>3081404</v>
      </c>
    </row>
    <row r="17" spans="1:15" ht="12.75">
      <c r="A17" s="1">
        <v>13</v>
      </c>
      <c r="B17" s="9" t="s">
        <v>1</v>
      </c>
      <c r="C17" s="1"/>
      <c r="D17" s="1"/>
      <c r="E17" s="14">
        <v>1390073</v>
      </c>
      <c r="F17" s="14">
        <v>419802</v>
      </c>
      <c r="G17" s="14">
        <v>2111464</v>
      </c>
      <c r="H17" s="14"/>
      <c r="I17" s="14">
        <v>199656</v>
      </c>
      <c r="J17" s="14">
        <v>16333</v>
      </c>
      <c r="K17" s="14">
        <v>115403</v>
      </c>
      <c r="L17" s="14">
        <v>831675</v>
      </c>
      <c r="M17" s="14">
        <v>19985</v>
      </c>
      <c r="N17" s="14">
        <v>512695</v>
      </c>
      <c r="O17" s="14">
        <f t="shared" si="0"/>
        <v>5617086</v>
      </c>
    </row>
    <row r="18" spans="1:15" ht="12.75">
      <c r="A18" s="1">
        <v>14</v>
      </c>
      <c r="B18" s="9" t="s">
        <v>13</v>
      </c>
      <c r="C18" s="1"/>
      <c r="D18" s="1"/>
      <c r="E18" s="14">
        <v>690771</v>
      </c>
      <c r="F18" s="14">
        <v>208613</v>
      </c>
      <c r="G18" s="14">
        <v>1893113</v>
      </c>
      <c r="H18" s="14"/>
      <c r="I18" s="14">
        <v>139759</v>
      </c>
      <c r="J18" s="14">
        <v>0</v>
      </c>
      <c r="K18" s="14">
        <v>64929</v>
      </c>
      <c r="L18" s="14">
        <v>393951</v>
      </c>
      <c r="M18" s="14">
        <v>19985</v>
      </c>
      <c r="N18" s="14">
        <v>242454</v>
      </c>
      <c r="O18" s="14">
        <f t="shared" si="0"/>
        <v>3653575</v>
      </c>
    </row>
    <row r="19" spans="1:15" ht="12.75">
      <c r="A19" s="1">
        <v>15</v>
      </c>
      <c r="B19" s="9" t="s">
        <v>14</v>
      </c>
      <c r="C19" s="1"/>
      <c r="D19" s="1"/>
      <c r="E19" s="14">
        <v>562927</v>
      </c>
      <c r="F19" s="14">
        <v>170004</v>
      </c>
      <c r="G19" s="14">
        <v>583585</v>
      </c>
      <c r="H19" s="14"/>
      <c r="I19" s="14">
        <v>45796</v>
      </c>
      <c r="J19" s="14">
        <v>3947</v>
      </c>
      <c r="K19" s="14"/>
      <c r="L19" s="14">
        <v>131317</v>
      </c>
      <c r="M19" s="14">
        <v>19985</v>
      </c>
      <c r="N19" s="14">
        <v>185506</v>
      </c>
      <c r="O19" s="14">
        <f t="shared" si="0"/>
        <v>1703067</v>
      </c>
    </row>
    <row r="20" spans="1:15" ht="12.75">
      <c r="A20" s="1">
        <v>16</v>
      </c>
      <c r="B20" s="9" t="s">
        <v>15</v>
      </c>
      <c r="C20" s="1"/>
      <c r="D20" s="1"/>
      <c r="E20" s="14">
        <v>687313</v>
      </c>
      <c r="F20" s="14">
        <v>207568</v>
      </c>
      <c r="G20" s="14">
        <v>1288214</v>
      </c>
      <c r="H20" s="14"/>
      <c r="I20" s="14">
        <v>113138</v>
      </c>
      <c r="J20" s="14">
        <v>6866</v>
      </c>
      <c r="K20" s="14"/>
      <c r="L20" s="14">
        <v>393951</v>
      </c>
      <c r="M20" s="14">
        <v>19985</v>
      </c>
      <c r="N20" s="14">
        <v>245526</v>
      </c>
      <c r="O20" s="14">
        <f t="shared" si="0"/>
        <v>2962561</v>
      </c>
    </row>
    <row r="21" spans="1:15" ht="12.75">
      <c r="A21" s="1">
        <v>17</v>
      </c>
      <c r="B21" s="9" t="s">
        <v>29</v>
      </c>
      <c r="C21" s="1"/>
      <c r="D21" s="1"/>
      <c r="E21" s="14">
        <v>897742</v>
      </c>
      <c r="F21" s="14">
        <v>271118</v>
      </c>
      <c r="G21" s="14">
        <v>1441346</v>
      </c>
      <c r="H21" s="14"/>
      <c r="I21" s="14">
        <v>173035</v>
      </c>
      <c r="J21" s="14">
        <v>13170</v>
      </c>
      <c r="K21" s="14">
        <v>55539</v>
      </c>
      <c r="L21" s="14">
        <v>656585</v>
      </c>
      <c r="M21" s="14">
        <v>19985</v>
      </c>
      <c r="N21" s="14">
        <v>400217</v>
      </c>
      <c r="O21" s="14">
        <f t="shared" si="0"/>
        <v>3928737</v>
      </c>
    </row>
    <row r="22" spans="1:15" ht="12.75">
      <c r="A22" s="1">
        <v>18</v>
      </c>
      <c r="B22" s="9" t="s">
        <v>25</v>
      </c>
      <c r="C22" s="1"/>
      <c r="D22" s="1"/>
      <c r="E22" s="14">
        <v>864545</v>
      </c>
      <c r="F22" s="14">
        <v>261093</v>
      </c>
      <c r="G22" s="35">
        <v>749138</v>
      </c>
      <c r="H22" s="14"/>
      <c r="I22" s="14">
        <v>127114</v>
      </c>
      <c r="J22" s="14">
        <v>259216</v>
      </c>
      <c r="K22" s="14">
        <v>159178</v>
      </c>
      <c r="L22" s="14">
        <v>656585</v>
      </c>
      <c r="M22" s="14">
        <v>19985</v>
      </c>
      <c r="N22" s="14">
        <v>400985</v>
      </c>
      <c r="O22" s="14">
        <f t="shared" si="0"/>
        <v>3497839</v>
      </c>
    </row>
    <row r="23" spans="1:15" ht="12.75">
      <c r="A23" s="1">
        <v>19</v>
      </c>
      <c r="B23" s="9" t="s">
        <v>30</v>
      </c>
      <c r="C23" s="1"/>
      <c r="D23" s="1"/>
      <c r="E23" s="14">
        <v>741173</v>
      </c>
      <c r="F23" s="14">
        <v>223834</v>
      </c>
      <c r="G23" s="14">
        <v>1156026</v>
      </c>
      <c r="H23" s="14"/>
      <c r="I23" s="14">
        <v>53907</v>
      </c>
      <c r="J23" s="14">
        <v>13204</v>
      </c>
      <c r="K23" s="14">
        <v>41616</v>
      </c>
      <c r="L23" s="14">
        <v>350179</v>
      </c>
      <c r="M23" s="14">
        <v>19985</v>
      </c>
      <c r="N23" s="14">
        <v>235732</v>
      </c>
      <c r="O23" s="14">
        <f t="shared" si="0"/>
        <v>2835656</v>
      </c>
    </row>
    <row r="24" spans="1:15" ht="12.75">
      <c r="A24" s="1">
        <v>20</v>
      </c>
      <c r="B24" s="9" t="s">
        <v>31</v>
      </c>
      <c r="C24" s="1"/>
      <c r="D24" s="3"/>
      <c r="E24" s="14">
        <v>1288250</v>
      </c>
      <c r="F24" s="14">
        <v>389051</v>
      </c>
      <c r="G24" s="14">
        <v>3438997</v>
      </c>
      <c r="H24" s="14"/>
      <c r="I24" s="14">
        <v>186346</v>
      </c>
      <c r="J24" s="14">
        <v>25615</v>
      </c>
      <c r="K24" s="14">
        <v>140498</v>
      </c>
      <c r="L24" s="14">
        <v>1225626</v>
      </c>
      <c r="M24" s="14">
        <v>19985</v>
      </c>
      <c r="N24" s="14">
        <v>438422</v>
      </c>
      <c r="O24" s="14">
        <f t="shared" si="0"/>
        <v>7152790</v>
      </c>
    </row>
    <row r="25" spans="1:15" ht="12.75">
      <c r="A25" s="1">
        <v>21</v>
      </c>
      <c r="B25" s="9" t="s">
        <v>16</v>
      </c>
      <c r="C25" s="1"/>
      <c r="D25" s="1"/>
      <c r="E25" s="14">
        <v>889841</v>
      </c>
      <c r="F25" s="14">
        <v>268732</v>
      </c>
      <c r="G25" s="14">
        <v>593618</v>
      </c>
      <c r="H25" s="14"/>
      <c r="I25" s="14">
        <v>53242</v>
      </c>
      <c r="J25" s="14">
        <v>6654</v>
      </c>
      <c r="K25" s="14"/>
      <c r="L25" s="14">
        <v>262635</v>
      </c>
      <c r="M25" s="14">
        <v>19985</v>
      </c>
      <c r="N25" s="14">
        <v>223443</v>
      </c>
      <c r="O25" s="14">
        <f t="shared" si="0"/>
        <v>2318150</v>
      </c>
    </row>
    <row r="26" spans="1:15" ht="12.75">
      <c r="A26" s="1">
        <v>22</v>
      </c>
      <c r="B26" s="9" t="s">
        <v>17</v>
      </c>
      <c r="C26" s="1"/>
      <c r="D26" s="1"/>
      <c r="E26" s="14">
        <v>722835</v>
      </c>
      <c r="F26" s="14">
        <v>218296</v>
      </c>
      <c r="G26" s="14">
        <v>1071878</v>
      </c>
      <c r="H26" s="14"/>
      <c r="I26" s="14">
        <v>83190</v>
      </c>
      <c r="J26" s="14">
        <v>7132</v>
      </c>
      <c r="K26" s="14"/>
      <c r="L26" s="14">
        <v>437724</v>
      </c>
      <c r="M26" s="14">
        <v>19985</v>
      </c>
      <c r="N26" s="14">
        <v>258769</v>
      </c>
      <c r="O26" s="14">
        <f t="shared" si="0"/>
        <v>2819809</v>
      </c>
    </row>
    <row r="27" spans="1:15" ht="12.75">
      <c r="A27" s="1">
        <v>23</v>
      </c>
      <c r="B27" s="9" t="s">
        <v>19</v>
      </c>
      <c r="C27" s="1"/>
      <c r="D27" s="1"/>
      <c r="E27" s="14">
        <v>735412</v>
      </c>
      <c r="F27" s="14">
        <v>222094</v>
      </c>
      <c r="G27" s="14">
        <v>1323815</v>
      </c>
      <c r="H27" s="14"/>
      <c r="I27" s="14">
        <v>59231</v>
      </c>
      <c r="J27" s="14">
        <v>6988</v>
      </c>
      <c r="K27" s="14"/>
      <c r="L27" s="14">
        <v>262635</v>
      </c>
      <c r="M27" s="14">
        <v>19985</v>
      </c>
      <c r="N27" s="14">
        <v>220755</v>
      </c>
      <c r="O27" s="14">
        <f t="shared" si="0"/>
        <v>2850915</v>
      </c>
    </row>
    <row r="28" spans="1:15" ht="12.75">
      <c r="A28" s="1">
        <v>24</v>
      </c>
      <c r="B28" s="9" t="s">
        <v>18</v>
      </c>
      <c r="C28" s="1"/>
      <c r="D28" s="1"/>
      <c r="E28" s="14">
        <v>880236</v>
      </c>
      <c r="F28" s="14">
        <v>265831</v>
      </c>
      <c r="G28" s="14">
        <v>1247711</v>
      </c>
      <c r="H28" s="14"/>
      <c r="I28" s="14">
        <v>91842</v>
      </c>
      <c r="J28" s="14">
        <v>11462</v>
      </c>
      <c r="K28" s="14"/>
      <c r="L28" s="14">
        <v>437724</v>
      </c>
      <c r="M28" s="14">
        <v>19985</v>
      </c>
      <c r="N28" s="14">
        <v>370493</v>
      </c>
      <c r="O28" s="14">
        <f t="shared" si="0"/>
        <v>3325284</v>
      </c>
    </row>
    <row r="29" spans="1:15" ht="12.75">
      <c r="A29" s="1">
        <v>25</v>
      </c>
      <c r="B29" s="9" t="s">
        <v>20</v>
      </c>
      <c r="C29" s="1"/>
      <c r="D29" s="1"/>
      <c r="E29" s="14">
        <v>717859</v>
      </c>
      <c r="F29" s="14">
        <v>216793</v>
      </c>
      <c r="G29" s="14">
        <v>856143</v>
      </c>
      <c r="H29" s="14"/>
      <c r="I29" s="14">
        <v>53242</v>
      </c>
      <c r="J29" s="14">
        <v>4754</v>
      </c>
      <c r="K29" s="14"/>
      <c r="L29" s="14">
        <v>262635</v>
      </c>
      <c r="M29" s="14">
        <v>19985</v>
      </c>
      <c r="N29" s="14">
        <v>214995</v>
      </c>
      <c r="O29" s="14">
        <f t="shared" si="0"/>
        <v>2346406</v>
      </c>
    </row>
    <row r="30" spans="1:15" ht="12.75">
      <c r="A30" s="1">
        <v>26</v>
      </c>
      <c r="B30" s="9" t="s">
        <v>21</v>
      </c>
      <c r="C30" s="1"/>
      <c r="D30" s="1"/>
      <c r="E30" s="14">
        <v>794514</v>
      </c>
      <c r="F30" s="14">
        <v>239943</v>
      </c>
      <c r="G30" s="14">
        <v>1214838</v>
      </c>
      <c r="H30" s="14"/>
      <c r="I30" s="14">
        <v>86518</v>
      </c>
      <c r="J30" s="14">
        <v>6866</v>
      </c>
      <c r="K30" s="14"/>
      <c r="L30" s="14">
        <v>393951</v>
      </c>
      <c r="M30" s="14">
        <v>19985</v>
      </c>
      <c r="N30" s="14">
        <v>240918</v>
      </c>
      <c r="O30" s="14">
        <f t="shared" si="0"/>
        <v>2997533</v>
      </c>
    </row>
    <row r="31" spans="1:15" ht="12.75">
      <c r="A31" s="1">
        <v>27</v>
      </c>
      <c r="B31" s="9" t="s">
        <v>27</v>
      </c>
      <c r="C31" s="1"/>
      <c r="D31" s="1"/>
      <c r="E31" s="14">
        <v>1059215</v>
      </c>
      <c r="F31" s="14">
        <v>319883</v>
      </c>
      <c r="G31" s="14">
        <v>1168649</v>
      </c>
      <c r="H31" s="14"/>
      <c r="I31" s="14">
        <v>66552</v>
      </c>
      <c r="J31" s="14">
        <v>7794</v>
      </c>
      <c r="K31" s="14"/>
      <c r="L31" s="14">
        <v>437724</v>
      </c>
      <c r="M31" s="14">
        <v>19985</v>
      </c>
      <c r="N31" s="14">
        <v>260986</v>
      </c>
      <c r="O31" s="14">
        <f t="shared" si="0"/>
        <v>3340788</v>
      </c>
    </row>
    <row r="32" spans="1:15" ht="12.75">
      <c r="A32" s="1">
        <v>28</v>
      </c>
      <c r="B32" s="9" t="s">
        <v>26</v>
      </c>
      <c r="C32" s="1"/>
      <c r="D32" s="1"/>
      <c r="E32" s="14">
        <v>1138854</v>
      </c>
      <c r="F32" s="14">
        <v>343934</v>
      </c>
      <c r="G32" s="14">
        <v>2337575</v>
      </c>
      <c r="H32" s="14"/>
      <c r="I32" s="14">
        <v>125118</v>
      </c>
      <c r="J32" s="14">
        <v>31178</v>
      </c>
      <c r="K32" s="14">
        <v>60039</v>
      </c>
      <c r="L32" s="14">
        <v>656584</v>
      </c>
      <c r="M32" s="14">
        <v>19985</v>
      </c>
      <c r="N32" s="14">
        <v>321928</v>
      </c>
      <c r="O32" s="14">
        <f t="shared" si="0"/>
        <v>5035195</v>
      </c>
    </row>
    <row r="33" spans="1:15" ht="12.75">
      <c r="A33" s="1">
        <v>29</v>
      </c>
      <c r="B33" s="9" t="s">
        <v>22</v>
      </c>
      <c r="C33" s="1"/>
      <c r="D33" s="1"/>
      <c r="E33" s="14">
        <v>892453</v>
      </c>
      <c r="F33" s="14">
        <v>269521</v>
      </c>
      <c r="G33" s="14">
        <v>2230863</v>
      </c>
      <c r="H33" s="14"/>
      <c r="I33" s="14">
        <v>186346</v>
      </c>
      <c r="J33" s="14">
        <v>12901</v>
      </c>
      <c r="K33" s="14">
        <v>82208</v>
      </c>
      <c r="L33" s="14">
        <v>700357</v>
      </c>
      <c r="M33" s="14">
        <v>19985</v>
      </c>
      <c r="N33" s="14">
        <v>325012</v>
      </c>
      <c r="O33" s="14">
        <f t="shared" si="0"/>
        <v>4719646</v>
      </c>
    </row>
    <row r="34" spans="1:15" ht="12.75">
      <c r="A34" s="1">
        <v>30</v>
      </c>
      <c r="B34" s="9" t="s">
        <v>12</v>
      </c>
      <c r="C34" s="1"/>
      <c r="D34" s="1"/>
      <c r="E34" s="14">
        <v>1001745</v>
      </c>
      <c r="F34" s="14">
        <v>302527</v>
      </c>
      <c r="G34" s="14">
        <v>1258623</v>
      </c>
      <c r="H34" s="14"/>
      <c r="I34" s="14">
        <v>106483</v>
      </c>
      <c r="J34" s="14">
        <v>6866</v>
      </c>
      <c r="K34" s="14"/>
      <c r="L34" s="14">
        <v>744130</v>
      </c>
      <c r="M34" s="14">
        <v>19985</v>
      </c>
      <c r="N34" s="14">
        <v>408375</v>
      </c>
      <c r="O34" s="14">
        <f t="shared" si="0"/>
        <v>3848734</v>
      </c>
    </row>
    <row r="35" spans="1:15" ht="12.75">
      <c r="A35" s="1">
        <v>31</v>
      </c>
      <c r="B35" s="9" t="s">
        <v>23</v>
      </c>
      <c r="C35" s="1"/>
      <c r="D35" s="1"/>
      <c r="E35" s="14">
        <v>978832</v>
      </c>
      <c r="F35" s="14">
        <v>295607</v>
      </c>
      <c r="G35" s="14">
        <v>1335281</v>
      </c>
      <c r="H35" s="14"/>
      <c r="I35" s="14">
        <v>99828</v>
      </c>
      <c r="J35" s="14">
        <v>13261</v>
      </c>
      <c r="K35" s="14">
        <v>48024</v>
      </c>
      <c r="L35" s="14">
        <v>350179</v>
      </c>
      <c r="M35" s="14">
        <v>19985</v>
      </c>
      <c r="N35" s="14">
        <v>241108</v>
      </c>
      <c r="O35" s="14">
        <f t="shared" si="0"/>
        <v>3382105</v>
      </c>
    </row>
    <row r="36" spans="1:15" ht="12.75">
      <c r="A36" s="1">
        <v>32</v>
      </c>
      <c r="B36" s="9" t="s">
        <v>24</v>
      </c>
      <c r="C36" s="1"/>
      <c r="D36" s="1"/>
      <c r="E36" s="14">
        <v>894602</v>
      </c>
      <c r="F36" s="14">
        <v>270172</v>
      </c>
      <c r="G36" s="14">
        <v>0</v>
      </c>
      <c r="H36" s="14">
        <v>206024</v>
      </c>
      <c r="I36" s="14">
        <v>106483</v>
      </c>
      <c r="J36" s="14">
        <v>0</v>
      </c>
      <c r="K36" s="14"/>
      <c r="L36" s="14">
        <v>350179</v>
      </c>
      <c r="M36" s="14">
        <v>19985</v>
      </c>
      <c r="N36" s="14">
        <v>240340</v>
      </c>
      <c r="O36" s="14">
        <f t="shared" si="0"/>
        <v>2087785</v>
      </c>
    </row>
    <row r="37" spans="1:16" ht="12.75">
      <c r="A37" s="1"/>
      <c r="B37" s="45" t="s">
        <v>32</v>
      </c>
      <c r="C37" s="46"/>
      <c r="D37" s="46"/>
      <c r="E37" s="15">
        <f aca="true" t="shared" si="1" ref="E37:O37">SUM(E5:E36)</f>
        <v>28847351</v>
      </c>
      <c r="F37" s="15">
        <f t="shared" si="1"/>
        <v>8711900</v>
      </c>
      <c r="G37" s="15">
        <f t="shared" si="1"/>
        <v>41272412</v>
      </c>
      <c r="H37" s="15">
        <f t="shared" si="1"/>
        <v>452323</v>
      </c>
      <c r="I37" s="15">
        <f t="shared" si="1"/>
        <v>3384311</v>
      </c>
      <c r="J37" s="15">
        <f t="shared" si="1"/>
        <v>568271</v>
      </c>
      <c r="K37" s="15">
        <f t="shared" si="1"/>
        <v>1169025</v>
      </c>
      <c r="L37" s="15">
        <f t="shared" si="1"/>
        <v>14976695</v>
      </c>
      <c r="M37" s="15">
        <f t="shared" si="1"/>
        <v>639520</v>
      </c>
      <c r="N37" s="15">
        <f t="shared" si="1"/>
        <v>9454831</v>
      </c>
      <c r="O37" s="15">
        <f t="shared" si="1"/>
        <v>109476639</v>
      </c>
      <c r="P37" s="16"/>
    </row>
    <row r="38" spans="2:8" ht="12.75">
      <c r="B38" s="13"/>
      <c r="C38" s="7"/>
      <c r="D38" s="8"/>
      <c r="E38" s="7"/>
      <c r="F38" s="7"/>
      <c r="G38" s="7"/>
      <c r="H38" s="34"/>
    </row>
    <row r="39" spans="2:8" ht="12.75">
      <c r="B39" s="13" t="s">
        <v>100</v>
      </c>
      <c r="C39" s="7"/>
      <c r="D39" s="8"/>
      <c r="E39" s="7"/>
      <c r="F39" s="7"/>
      <c r="G39" s="7"/>
      <c r="H39" s="34"/>
    </row>
    <row r="40" spans="2:8" ht="12.75">
      <c r="B40" s="13" t="s">
        <v>96</v>
      </c>
      <c r="C40" s="7"/>
      <c r="D40" s="8"/>
      <c r="E40" s="7"/>
      <c r="F40" s="7"/>
      <c r="G40" s="7"/>
      <c r="H40" s="34"/>
    </row>
    <row r="41" spans="2:8" ht="12.75">
      <c r="B41" s="13" t="s">
        <v>94</v>
      </c>
      <c r="C41" s="7"/>
      <c r="D41" s="8"/>
      <c r="E41" s="7"/>
      <c r="F41" s="7"/>
      <c r="G41" s="7"/>
      <c r="H41" s="34"/>
    </row>
    <row r="42" spans="2:8" ht="12.75">
      <c r="B42" s="13" t="s">
        <v>95</v>
      </c>
      <c r="C42" s="7"/>
      <c r="D42" s="8"/>
      <c r="E42" s="7"/>
      <c r="F42" s="7"/>
      <c r="G42" s="7"/>
      <c r="H42" s="34"/>
    </row>
    <row r="43" spans="2:16" ht="12.75">
      <c r="B43" s="13" t="s">
        <v>97</v>
      </c>
      <c r="C43" s="7"/>
      <c r="D43" s="8"/>
      <c r="E43" s="36"/>
      <c r="F43" s="37"/>
      <c r="G43" s="7"/>
      <c r="H43" s="7"/>
      <c r="O43" s="20"/>
      <c r="P43" s="20"/>
    </row>
    <row r="44" spans="2:8" ht="12.75">
      <c r="B44" s="13" t="s">
        <v>99</v>
      </c>
      <c r="C44" s="7"/>
      <c r="D44" s="8"/>
      <c r="E44" s="36"/>
      <c r="F44" s="37"/>
      <c r="G44" s="7"/>
      <c r="H44" s="7"/>
    </row>
    <row r="45" spans="2:8" ht="12.75">
      <c r="B45" s="13"/>
      <c r="C45" s="7"/>
      <c r="D45" s="8"/>
      <c r="E45" s="36"/>
      <c r="F45" s="38"/>
      <c r="G45" s="7"/>
      <c r="H45" s="7"/>
    </row>
    <row r="46" spans="2:8" ht="12.75">
      <c r="B46" s="13"/>
      <c r="C46" s="7"/>
      <c r="D46" s="7"/>
      <c r="E46" s="39"/>
      <c r="F46" s="40"/>
      <c r="G46" s="6"/>
      <c r="H46" s="6"/>
    </row>
    <row r="47" spans="2:8" ht="12.75">
      <c r="B47" s="13"/>
      <c r="C47" s="7"/>
      <c r="D47" s="7"/>
      <c r="E47" s="39"/>
      <c r="F47" s="40"/>
      <c r="G47" s="6"/>
      <c r="H47" s="6"/>
    </row>
    <row r="48" spans="5:6" ht="12.75">
      <c r="E48" s="41"/>
      <c r="F48" s="42"/>
    </row>
    <row r="50" spans="5:6" ht="12.75">
      <c r="E50" s="36"/>
      <c r="F50" s="37"/>
    </row>
    <row r="51" spans="5:6" ht="12.75">
      <c r="E51" s="36"/>
      <c r="F51" s="37"/>
    </row>
    <row r="52" spans="5:6" ht="12.75">
      <c r="E52" s="36"/>
      <c r="F52" s="38"/>
    </row>
    <row r="53" spans="5:6" ht="12.75">
      <c r="E53" s="39"/>
      <c r="F53" s="40"/>
    </row>
    <row r="54" spans="5:6" ht="12.75">
      <c r="E54" s="39"/>
      <c r="F54" s="40"/>
    </row>
    <row r="55" spans="5:6" ht="12.75">
      <c r="E55" s="41"/>
      <c r="F55" s="42"/>
    </row>
  </sheetData>
  <mergeCells count="7">
    <mergeCell ref="A3:A4"/>
    <mergeCell ref="B37:D37"/>
    <mergeCell ref="A1:O1"/>
    <mergeCell ref="O3:O4"/>
    <mergeCell ref="B3:D4"/>
    <mergeCell ref="E3:F3"/>
    <mergeCell ref="G3:K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F13">
      <selection activeCell="A1" sqref="A1:O1"/>
    </sheetView>
  </sheetViews>
  <sheetFormatPr defaultColWidth="9.00390625" defaultRowHeight="12.75"/>
  <cols>
    <col min="1" max="1" width="5.625" style="0" customWidth="1"/>
    <col min="4" max="4" width="18.25390625" style="0" customWidth="1"/>
    <col min="5" max="5" width="16.00390625" style="0" customWidth="1"/>
    <col min="6" max="6" width="11.625" style="0" customWidth="1"/>
    <col min="7" max="7" width="12.375" style="0" customWidth="1"/>
    <col min="8" max="9" width="13.25390625" style="0" customWidth="1"/>
    <col min="10" max="10" width="14.75390625" style="0" customWidth="1"/>
    <col min="11" max="12" width="13.375" style="0" customWidth="1"/>
    <col min="13" max="14" width="16.00390625" style="0" customWidth="1"/>
    <col min="15" max="15" width="15.00390625" style="0" customWidth="1"/>
  </cols>
  <sheetData>
    <row r="1" spans="1:15" ht="12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3" spans="1:14" ht="12.75">
      <c r="A3" s="69"/>
      <c r="B3" s="70" t="s">
        <v>81</v>
      </c>
      <c r="C3" s="69"/>
      <c r="D3" s="69"/>
      <c r="E3" s="66" t="s">
        <v>80</v>
      </c>
      <c r="F3" s="67"/>
      <c r="G3" s="67"/>
      <c r="H3" s="67"/>
      <c r="I3" s="68"/>
      <c r="J3" s="48" t="s">
        <v>82</v>
      </c>
      <c r="K3" s="48" t="s">
        <v>86</v>
      </c>
      <c r="L3" s="48" t="s">
        <v>87</v>
      </c>
      <c r="M3" s="48" t="s">
        <v>79</v>
      </c>
      <c r="N3" s="48" t="s">
        <v>88</v>
      </c>
    </row>
    <row r="4" spans="1:14" ht="67.5" customHeight="1">
      <c r="A4" s="69"/>
      <c r="B4" s="69"/>
      <c r="C4" s="69"/>
      <c r="D4" s="69"/>
      <c r="E4" s="11" t="s">
        <v>75</v>
      </c>
      <c r="F4" s="11" t="s">
        <v>76</v>
      </c>
      <c r="G4" s="11" t="s">
        <v>77</v>
      </c>
      <c r="H4" s="11" t="s">
        <v>78</v>
      </c>
      <c r="I4" s="11" t="s">
        <v>93</v>
      </c>
      <c r="J4" s="65"/>
      <c r="K4" s="64"/>
      <c r="L4" s="64"/>
      <c r="M4" s="64"/>
      <c r="N4" s="64"/>
    </row>
    <row r="5" spans="1:14" ht="12.75">
      <c r="A5" s="1">
        <v>1</v>
      </c>
      <c r="B5" s="4" t="s">
        <v>33</v>
      </c>
      <c r="C5" s="1"/>
      <c r="D5" s="3"/>
      <c r="E5" s="14">
        <v>3918255</v>
      </c>
      <c r="F5" s="14"/>
      <c r="G5" s="14">
        <v>186346</v>
      </c>
      <c r="H5" s="14">
        <v>17530</v>
      </c>
      <c r="I5" s="14"/>
      <c r="J5" s="14">
        <v>174112</v>
      </c>
      <c r="K5" s="14"/>
      <c r="L5" s="14">
        <v>139916</v>
      </c>
      <c r="M5" s="14">
        <v>589997</v>
      </c>
      <c r="N5" s="15">
        <f>E5+F5+G5+H5+I5+J5+K5+L5+M5</f>
        <v>5026156</v>
      </c>
    </row>
    <row r="6" spans="1:14" ht="12.75">
      <c r="A6" s="1">
        <v>2</v>
      </c>
      <c r="B6" s="4" t="s">
        <v>34</v>
      </c>
      <c r="C6" s="1"/>
      <c r="D6" s="3"/>
      <c r="E6" s="14">
        <v>5837474</v>
      </c>
      <c r="F6" s="14"/>
      <c r="G6" s="14">
        <v>286969</v>
      </c>
      <c r="H6" s="14">
        <v>61445</v>
      </c>
      <c r="I6" s="14"/>
      <c r="J6" s="14">
        <v>380807</v>
      </c>
      <c r="K6" s="14">
        <v>652493</v>
      </c>
      <c r="L6" s="14">
        <v>139916</v>
      </c>
      <c r="M6" s="14">
        <v>743394</v>
      </c>
      <c r="N6" s="15">
        <f aca="true" t="shared" si="0" ref="N6:N39">E6+F6+G6+H6+I6+J6+K6+L6+M6</f>
        <v>8102498</v>
      </c>
    </row>
    <row r="7" spans="1:14" ht="12.75">
      <c r="A7" s="1">
        <v>3</v>
      </c>
      <c r="B7" s="4" t="s">
        <v>35</v>
      </c>
      <c r="C7" s="1"/>
      <c r="D7" s="3"/>
      <c r="E7" s="14">
        <v>5922235</v>
      </c>
      <c r="F7" s="14"/>
      <c r="G7" s="14">
        <v>389995</v>
      </c>
      <c r="H7" s="14">
        <v>27036</v>
      </c>
      <c r="I7" s="14"/>
      <c r="J7" s="14">
        <v>188367</v>
      </c>
      <c r="K7" s="14">
        <v>815616</v>
      </c>
      <c r="L7" s="14">
        <v>139916</v>
      </c>
      <c r="M7" s="14">
        <v>668435</v>
      </c>
      <c r="N7" s="15">
        <f t="shared" si="0"/>
        <v>8151600</v>
      </c>
    </row>
    <row r="8" spans="1:14" ht="12.75">
      <c r="A8" s="1">
        <v>4</v>
      </c>
      <c r="B8" s="4" t="s">
        <v>36</v>
      </c>
      <c r="C8" s="1"/>
      <c r="D8" s="3"/>
      <c r="E8" s="14">
        <v>4692552</v>
      </c>
      <c r="F8" s="14"/>
      <c r="G8" s="14">
        <v>204315</v>
      </c>
      <c r="H8" s="14">
        <v>32805</v>
      </c>
      <c r="I8" s="14"/>
      <c r="J8" s="14">
        <v>188367</v>
      </c>
      <c r="K8" s="14"/>
      <c r="L8" s="14">
        <v>139916</v>
      </c>
      <c r="M8" s="14">
        <v>607162</v>
      </c>
      <c r="N8" s="15">
        <f t="shared" si="0"/>
        <v>5865117</v>
      </c>
    </row>
    <row r="9" spans="1:14" ht="12.75">
      <c r="A9" s="1">
        <v>5</v>
      </c>
      <c r="B9" s="4" t="s">
        <v>58</v>
      </c>
      <c r="C9" s="1"/>
      <c r="D9" s="1"/>
      <c r="E9" s="14">
        <v>3204355</v>
      </c>
      <c r="F9" s="14"/>
      <c r="G9" s="14">
        <v>99828</v>
      </c>
      <c r="H9" s="14">
        <v>7304</v>
      </c>
      <c r="I9" s="14"/>
      <c r="J9" s="14">
        <v>91638</v>
      </c>
      <c r="K9" s="14"/>
      <c r="L9" s="14">
        <v>119928</v>
      </c>
      <c r="M9" s="14">
        <v>565676</v>
      </c>
      <c r="N9" s="15">
        <f t="shared" si="0"/>
        <v>4088729</v>
      </c>
    </row>
    <row r="10" spans="1:14" ht="12.75">
      <c r="A10" s="1">
        <v>6</v>
      </c>
      <c r="B10" s="4" t="s">
        <v>37</v>
      </c>
      <c r="C10" s="1"/>
      <c r="D10" s="3"/>
      <c r="E10" s="14">
        <v>4781055</v>
      </c>
      <c r="F10" s="14"/>
      <c r="G10" s="14">
        <v>211635</v>
      </c>
      <c r="H10" s="14">
        <v>31144</v>
      </c>
      <c r="I10" s="14">
        <v>67573</v>
      </c>
      <c r="J10" s="14">
        <v>293242</v>
      </c>
      <c r="K10" s="14"/>
      <c r="L10" s="14">
        <v>139916</v>
      </c>
      <c r="M10" s="14">
        <v>647614</v>
      </c>
      <c r="N10" s="15">
        <f t="shared" si="0"/>
        <v>6172179</v>
      </c>
    </row>
    <row r="11" spans="1:14" ht="12.75">
      <c r="A11" s="1">
        <v>7</v>
      </c>
      <c r="B11" s="4" t="s">
        <v>63</v>
      </c>
      <c r="C11" s="1"/>
      <c r="D11" s="1"/>
      <c r="E11" s="14">
        <v>0</v>
      </c>
      <c r="F11" s="14">
        <v>86314</v>
      </c>
      <c r="G11" s="14">
        <v>23955</v>
      </c>
      <c r="H11" s="14"/>
      <c r="I11" s="14"/>
      <c r="J11" s="14">
        <v>0</v>
      </c>
      <c r="K11" s="14"/>
      <c r="L11" s="14">
        <v>79952</v>
      </c>
      <c r="M11" s="14">
        <v>609415</v>
      </c>
      <c r="N11" s="15">
        <f t="shared" si="0"/>
        <v>799636</v>
      </c>
    </row>
    <row r="12" spans="1:14" ht="12.75">
      <c r="A12" s="1">
        <v>8</v>
      </c>
      <c r="B12" s="4" t="s">
        <v>83</v>
      </c>
      <c r="C12" s="1"/>
      <c r="D12" s="3"/>
      <c r="E12" s="14">
        <v>6890196</v>
      </c>
      <c r="F12" s="14"/>
      <c r="G12" s="14">
        <v>732072</v>
      </c>
      <c r="H12" s="14">
        <v>4298</v>
      </c>
      <c r="I12" s="14">
        <v>71094</v>
      </c>
      <c r="J12" s="14">
        <v>704594</v>
      </c>
      <c r="K12" s="14"/>
      <c r="L12" s="14">
        <v>139916</v>
      </c>
      <c r="M12" s="14">
        <v>1085712</v>
      </c>
      <c r="N12" s="15">
        <f t="shared" si="0"/>
        <v>9627882</v>
      </c>
    </row>
    <row r="13" spans="1:14" ht="12.75">
      <c r="A13" s="1">
        <v>9</v>
      </c>
      <c r="B13" s="4" t="s">
        <v>56</v>
      </c>
      <c r="C13" s="1"/>
      <c r="D13" s="1"/>
      <c r="E13" s="14">
        <v>2932522</v>
      </c>
      <c r="F13" s="14"/>
      <c r="G13" s="14">
        <v>332760</v>
      </c>
      <c r="H13" s="14">
        <v>20964</v>
      </c>
      <c r="I13" s="14">
        <v>48351</v>
      </c>
      <c r="J13" s="14">
        <v>99784</v>
      </c>
      <c r="K13" s="14">
        <v>815616</v>
      </c>
      <c r="L13" s="14">
        <v>119928</v>
      </c>
      <c r="M13" s="14">
        <v>625029</v>
      </c>
      <c r="N13" s="15">
        <f t="shared" si="0"/>
        <v>4994954</v>
      </c>
    </row>
    <row r="14" spans="1:14" ht="12.75">
      <c r="A14" s="1">
        <v>10</v>
      </c>
      <c r="B14" s="4" t="s">
        <v>57</v>
      </c>
      <c r="C14" s="1"/>
      <c r="D14" s="1"/>
      <c r="E14" s="14">
        <v>969924</v>
      </c>
      <c r="F14" s="14"/>
      <c r="G14" s="14">
        <v>43924</v>
      </c>
      <c r="H14" s="14">
        <v>4298</v>
      </c>
      <c r="I14" s="14"/>
      <c r="J14" s="14">
        <v>23419</v>
      </c>
      <c r="K14" s="14">
        <v>88168</v>
      </c>
      <c r="L14" s="14">
        <v>79952</v>
      </c>
      <c r="M14" s="14">
        <v>524644</v>
      </c>
      <c r="N14" s="15">
        <f t="shared" si="0"/>
        <v>1734329</v>
      </c>
    </row>
    <row r="15" spans="1:14" ht="12.75">
      <c r="A15" s="1">
        <v>11</v>
      </c>
      <c r="B15" s="4" t="s">
        <v>38</v>
      </c>
      <c r="C15" s="1"/>
      <c r="D15" s="3"/>
      <c r="E15" s="14">
        <v>5318114</v>
      </c>
      <c r="F15" s="14"/>
      <c r="G15" s="14">
        <v>320934</v>
      </c>
      <c r="H15" s="14">
        <v>35674</v>
      </c>
      <c r="I15" s="14"/>
      <c r="J15" s="14">
        <v>252514</v>
      </c>
      <c r="K15" s="14"/>
      <c r="L15" s="14">
        <v>139916</v>
      </c>
      <c r="M15" s="14">
        <v>663019</v>
      </c>
      <c r="N15" s="15">
        <f t="shared" si="0"/>
        <v>6730171</v>
      </c>
    </row>
    <row r="16" spans="1:14" ht="12.75">
      <c r="A16" s="1">
        <v>12</v>
      </c>
      <c r="B16" s="4" t="s">
        <v>84</v>
      </c>
      <c r="C16" s="1"/>
      <c r="D16" s="3"/>
      <c r="E16" s="14">
        <v>4964118</v>
      </c>
      <c r="F16" s="14"/>
      <c r="G16" s="14">
        <v>665520</v>
      </c>
      <c r="H16" s="14">
        <v>75056</v>
      </c>
      <c r="I16" s="14">
        <v>99598</v>
      </c>
      <c r="J16" s="14">
        <v>232150</v>
      </c>
      <c r="K16" s="14">
        <v>1304986</v>
      </c>
      <c r="L16" s="14">
        <v>139916</v>
      </c>
      <c r="M16" s="14">
        <v>1045459</v>
      </c>
      <c r="N16" s="15">
        <f t="shared" si="0"/>
        <v>8526803</v>
      </c>
    </row>
    <row r="17" spans="1:14" ht="12.75">
      <c r="A17" s="1">
        <v>13</v>
      </c>
      <c r="B17" s="4" t="s">
        <v>85</v>
      </c>
      <c r="C17" s="1"/>
      <c r="D17" s="1"/>
      <c r="E17" s="14">
        <v>7855372</v>
      </c>
      <c r="F17" s="14"/>
      <c r="G17" s="14">
        <v>665520</v>
      </c>
      <c r="H17" s="14">
        <v>154087</v>
      </c>
      <c r="I17" s="14">
        <v>256569</v>
      </c>
      <c r="J17" s="14">
        <f>1364388+1017</f>
        <v>1365405</v>
      </c>
      <c r="K17" s="14"/>
      <c r="L17" s="14">
        <v>139916</v>
      </c>
      <c r="M17" s="14">
        <v>1277600</v>
      </c>
      <c r="N17" s="15">
        <f t="shared" si="0"/>
        <v>11714469</v>
      </c>
    </row>
    <row r="18" spans="1:14" ht="12.75">
      <c r="A18" s="1">
        <v>14</v>
      </c>
      <c r="B18" s="4" t="s">
        <v>40</v>
      </c>
      <c r="C18" s="1"/>
      <c r="D18" s="1"/>
      <c r="E18" s="14">
        <v>1823723</v>
      </c>
      <c r="F18" s="14"/>
      <c r="G18" s="14">
        <v>166380</v>
      </c>
      <c r="H18" s="14">
        <v>27390</v>
      </c>
      <c r="I18" s="14">
        <v>55772</v>
      </c>
      <c r="J18" s="14">
        <v>158839</v>
      </c>
      <c r="K18" s="14"/>
      <c r="L18" s="14">
        <v>139916</v>
      </c>
      <c r="M18" s="14">
        <v>623243</v>
      </c>
      <c r="N18" s="15">
        <f t="shared" si="0"/>
        <v>2995263</v>
      </c>
    </row>
    <row r="19" spans="1:14" ht="12.75">
      <c r="A19" s="1">
        <v>15</v>
      </c>
      <c r="B19" s="4" t="s">
        <v>41</v>
      </c>
      <c r="C19" s="1"/>
      <c r="D19" s="1"/>
      <c r="E19" s="14">
        <v>8310558</v>
      </c>
      <c r="F19" s="14"/>
      <c r="G19" s="14">
        <v>409295</v>
      </c>
      <c r="H19" s="14">
        <v>43519</v>
      </c>
      <c r="I19" s="14">
        <v>78409</v>
      </c>
      <c r="J19" s="14">
        <v>204658</v>
      </c>
      <c r="K19" s="14">
        <v>916996</v>
      </c>
      <c r="L19" s="14">
        <v>139916</v>
      </c>
      <c r="M19" s="14">
        <v>742349</v>
      </c>
      <c r="N19" s="15">
        <f t="shared" si="0"/>
        <v>10845700</v>
      </c>
    </row>
    <row r="20" spans="1:14" ht="12.75">
      <c r="A20" s="1">
        <v>16</v>
      </c>
      <c r="B20" s="4" t="s">
        <v>42</v>
      </c>
      <c r="C20" s="1"/>
      <c r="D20" s="1"/>
      <c r="E20" s="14">
        <v>3271826</v>
      </c>
      <c r="F20" s="14"/>
      <c r="G20" s="14">
        <v>156397</v>
      </c>
      <c r="H20" s="14">
        <v>27510</v>
      </c>
      <c r="I20" s="14"/>
      <c r="J20" s="14">
        <v>121166</v>
      </c>
      <c r="K20" s="14"/>
      <c r="L20" s="14">
        <v>139916</v>
      </c>
      <c r="M20" s="14">
        <v>588527</v>
      </c>
      <c r="N20" s="15">
        <f t="shared" si="0"/>
        <v>4305342</v>
      </c>
    </row>
    <row r="21" spans="1:14" ht="12.75">
      <c r="A21" s="1">
        <v>17</v>
      </c>
      <c r="B21" s="4" t="s">
        <v>43</v>
      </c>
      <c r="C21" s="1"/>
      <c r="D21" s="1"/>
      <c r="E21" s="14">
        <v>3322700</v>
      </c>
      <c r="F21" s="14"/>
      <c r="G21" s="14">
        <v>226277</v>
      </c>
      <c r="H21" s="14">
        <v>32868</v>
      </c>
      <c r="I21" s="14">
        <v>64716</v>
      </c>
      <c r="J21" s="14">
        <v>216877</v>
      </c>
      <c r="K21" s="14"/>
      <c r="L21" s="14">
        <v>139916</v>
      </c>
      <c r="M21" s="14">
        <v>637227</v>
      </c>
      <c r="N21" s="15">
        <f t="shared" si="0"/>
        <v>4640581</v>
      </c>
    </row>
    <row r="22" spans="1:14" ht="12.75">
      <c r="A22" s="1">
        <v>18</v>
      </c>
      <c r="B22" s="4" t="s">
        <v>61</v>
      </c>
      <c r="C22" s="1"/>
      <c r="D22" s="1"/>
      <c r="E22" s="14">
        <v>4969774</v>
      </c>
      <c r="F22" s="14"/>
      <c r="G22" s="14">
        <v>364705</v>
      </c>
      <c r="H22" s="14">
        <v>27288</v>
      </c>
      <c r="I22" s="14">
        <v>138069</v>
      </c>
      <c r="J22" s="14">
        <v>610920</v>
      </c>
      <c r="K22" s="14"/>
      <c r="L22" s="14">
        <v>139916</v>
      </c>
      <c r="M22" s="14">
        <v>827169</v>
      </c>
      <c r="N22" s="15">
        <f t="shared" si="0"/>
        <v>7077841</v>
      </c>
    </row>
    <row r="23" spans="1:14" ht="12.75">
      <c r="A23" s="1">
        <v>19</v>
      </c>
      <c r="B23" s="4" t="s">
        <v>54</v>
      </c>
      <c r="C23" s="1"/>
      <c r="D23" s="1"/>
      <c r="E23" s="14">
        <v>6031004</v>
      </c>
      <c r="F23" s="14"/>
      <c r="G23" s="14">
        <v>646220</v>
      </c>
      <c r="H23" s="14">
        <v>56413</v>
      </c>
      <c r="I23" s="14">
        <v>144202</v>
      </c>
      <c r="J23" s="14">
        <v>424589</v>
      </c>
      <c r="K23" s="14"/>
      <c r="L23" s="14">
        <v>139916</v>
      </c>
      <c r="M23" s="14">
        <v>790738</v>
      </c>
      <c r="N23" s="15">
        <f t="shared" si="0"/>
        <v>8233082</v>
      </c>
    </row>
    <row r="24" spans="1:14" ht="12.75">
      <c r="A24" s="1">
        <v>20</v>
      </c>
      <c r="B24" s="4" t="s">
        <v>64</v>
      </c>
      <c r="C24" s="1"/>
      <c r="D24" s="1"/>
      <c r="E24" s="14">
        <v>8300005</v>
      </c>
      <c r="F24" s="14"/>
      <c r="G24" s="14">
        <v>698796</v>
      </c>
      <c r="H24" s="14">
        <v>82062</v>
      </c>
      <c r="I24" s="14">
        <v>251299</v>
      </c>
      <c r="J24" s="14">
        <v>495863</v>
      </c>
      <c r="K24" s="14"/>
      <c r="L24" s="14">
        <v>139916</v>
      </c>
      <c r="M24" s="14">
        <v>754386</v>
      </c>
      <c r="N24" s="15">
        <f t="shared" si="0"/>
        <v>10722327</v>
      </c>
    </row>
    <row r="25" spans="1:14" s="32" customFormat="1" ht="12.75">
      <c r="A25" s="30">
        <v>21</v>
      </c>
      <c r="B25" s="31" t="s">
        <v>44</v>
      </c>
      <c r="C25" s="30"/>
      <c r="D25" s="30"/>
      <c r="E25" s="28">
        <v>4067826</v>
      </c>
      <c r="F25" s="28"/>
      <c r="G25" s="28">
        <f>786030-190832</f>
        <v>595198</v>
      </c>
      <c r="H25" s="28"/>
      <c r="I25" s="28">
        <v>190832</v>
      </c>
      <c r="J25" s="28">
        <v>176149</v>
      </c>
      <c r="K25" s="28">
        <v>489370</v>
      </c>
      <c r="L25" s="28">
        <v>139916</v>
      </c>
      <c r="M25" s="28">
        <v>692309</v>
      </c>
      <c r="N25" s="29">
        <f t="shared" si="0"/>
        <v>6351600</v>
      </c>
    </row>
    <row r="26" spans="1:14" ht="12.75">
      <c r="A26" s="1">
        <v>22</v>
      </c>
      <c r="B26" s="4" t="s">
        <v>45</v>
      </c>
      <c r="C26" s="1"/>
      <c r="D26" s="1"/>
      <c r="E26" s="14">
        <v>6786771</v>
      </c>
      <c r="F26" s="14"/>
      <c r="G26" s="14">
        <v>266208</v>
      </c>
      <c r="H26" s="14">
        <v>13484</v>
      </c>
      <c r="I26" s="14"/>
      <c r="J26" s="14">
        <v>323788</v>
      </c>
      <c r="K26" s="14"/>
      <c r="L26" s="14">
        <v>139916</v>
      </c>
      <c r="M26" s="14">
        <v>683531</v>
      </c>
      <c r="N26" s="15">
        <f t="shared" si="0"/>
        <v>8213698</v>
      </c>
    </row>
    <row r="27" spans="1:14" ht="12.75">
      <c r="A27" s="1">
        <v>23</v>
      </c>
      <c r="B27" s="4" t="s">
        <v>60</v>
      </c>
      <c r="C27" s="1"/>
      <c r="D27" s="1"/>
      <c r="E27" s="14">
        <v>2384269</v>
      </c>
      <c r="F27" s="14"/>
      <c r="G27" s="14">
        <v>99828</v>
      </c>
      <c r="H27" s="14">
        <v>17316</v>
      </c>
      <c r="I27" s="14"/>
      <c r="J27" s="14">
        <v>36655</v>
      </c>
      <c r="K27" s="14">
        <v>176336</v>
      </c>
      <c r="L27" s="14">
        <v>119928</v>
      </c>
      <c r="M27" s="14">
        <v>567857</v>
      </c>
      <c r="N27" s="15">
        <f t="shared" si="0"/>
        <v>3402189</v>
      </c>
    </row>
    <row r="28" spans="1:14" ht="12.75">
      <c r="A28" s="1">
        <v>24</v>
      </c>
      <c r="B28" s="4" t="s">
        <v>47</v>
      </c>
      <c r="C28" s="1"/>
      <c r="D28" s="1"/>
      <c r="E28" s="14">
        <v>2794758</v>
      </c>
      <c r="F28" s="14"/>
      <c r="G28" s="14">
        <v>239587</v>
      </c>
      <c r="H28" s="14">
        <v>23008</v>
      </c>
      <c r="I28" s="14"/>
      <c r="J28" s="14">
        <v>225022</v>
      </c>
      <c r="K28" s="14"/>
      <c r="L28" s="14">
        <v>139916</v>
      </c>
      <c r="M28" s="14">
        <v>636502</v>
      </c>
      <c r="N28" s="15">
        <f t="shared" si="0"/>
        <v>4058793</v>
      </c>
    </row>
    <row r="29" spans="1:14" ht="12.75">
      <c r="A29" s="1">
        <v>25</v>
      </c>
      <c r="B29" s="4" t="s">
        <v>46</v>
      </c>
      <c r="C29" s="1"/>
      <c r="D29" s="1"/>
      <c r="E29" s="14">
        <v>7108936</v>
      </c>
      <c r="F29" s="14"/>
      <c r="G29" s="14">
        <v>566358</v>
      </c>
      <c r="H29" s="14">
        <v>43982</v>
      </c>
      <c r="I29" s="14">
        <v>120376</v>
      </c>
      <c r="J29" s="14">
        <v>371643</v>
      </c>
      <c r="K29" s="14">
        <v>815616</v>
      </c>
      <c r="L29" s="14">
        <v>139916</v>
      </c>
      <c r="M29" s="14">
        <v>710152</v>
      </c>
      <c r="N29" s="15">
        <f t="shared" si="0"/>
        <v>9876979</v>
      </c>
    </row>
    <row r="30" spans="1:14" ht="12.75">
      <c r="A30" s="1">
        <v>26</v>
      </c>
      <c r="B30" s="4" t="s">
        <v>48</v>
      </c>
      <c r="C30" s="1"/>
      <c r="D30" s="1"/>
      <c r="E30" s="14">
        <v>4287810</v>
      </c>
      <c r="F30" s="14"/>
      <c r="G30" s="14">
        <v>309467</v>
      </c>
      <c r="H30" s="14">
        <v>28581</v>
      </c>
      <c r="I30" s="14">
        <v>87266</v>
      </c>
      <c r="J30" s="14">
        <v>166985</v>
      </c>
      <c r="K30" s="14"/>
      <c r="L30" s="14">
        <v>139916</v>
      </c>
      <c r="M30" s="14">
        <v>599780</v>
      </c>
      <c r="N30" s="15">
        <f t="shared" si="0"/>
        <v>5619805</v>
      </c>
    </row>
    <row r="31" spans="1:14" ht="12.75">
      <c r="A31" s="1">
        <v>27</v>
      </c>
      <c r="B31" s="4" t="s">
        <v>59</v>
      </c>
      <c r="C31" s="1"/>
      <c r="D31" s="1"/>
      <c r="E31" s="14">
        <v>3227249</v>
      </c>
      <c r="F31" s="14"/>
      <c r="G31" s="14">
        <v>159725</v>
      </c>
      <c r="H31" s="14">
        <v>28809</v>
      </c>
      <c r="I31" s="14">
        <v>77677</v>
      </c>
      <c r="J31" s="14">
        <v>230113</v>
      </c>
      <c r="K31" s="14">
        <v>308587</v>
      </c>
      <c r="L31" s="14">
        <v>139916</v>
      </c>
      <c r="M31" s="14">
        <v>678388</v>
      </c>
      <c r="N31" s="15">
        <f t="shared" si="0"/>
        <v>4850464</v>
      </c>
    </row>
    <row r="32" spans="1:14" ht="12.75">
      <c r="A32" s="1">
        <v>28</v>
      </c>
      <c r="B32" s="4" t="s">
        <v>49</v>
      </c>
      <c r="C32" s="1"/>
      <c r="D32" s="1"/>
      <c r="E32" s="14">
        <v>8483465</v>
      </c>
      <c r="F32" s="14"/>
      <c r="G32" s="14">
        <v>419278</v>
      </c>
      <c r="H32" s="14">
        <v>46419</v>
      </c>
      <c r="I32" s="14">
        <v>113704</v>
      </c>
      <c r="J32" s="14">
        <v>242332</v>
      </c>
      <c r="K32" s="14">
        <v>815616</v>
      </c>
      <c r="L32" s="14">
        <v>139916</v>
      </c>
      <c r="M32" s="14">
        <v>699597</v>
      </c>
      <c r="N32" s="15">
        <f t="shared" si="0"/>
        <v>10960327</v>
      </c>
    </row>
    <row r="33" spans="1:14" ht="12.75">
      <c r="A33" s="1">
        <v>29</v>
      </c>
      <c r="B33" s="4" t="s">
        <v>55</v>
      </c>
      <c r="C33" s="1"/>
      <c r="D33" s="1"/>
      <c r="E33" s="14">
        <f>9573780+190832</f>
        <v>9764612</v>
      </c>
      <c r="F33" s="14"/>
      <c r="G33" s="14">
        <v>665520</v>
      </c>
      <c r="H33" s="14">
        <v>128499</v>
      </c>
      <c r="I33" s="14">
        <v>306228</v>
      </c>
      <c r="J33" s="14">
        <v>896016</v>
      </c>
      <c r="K33" s="14">
        <v>1304986</v>
      </c>
      <c r="L33" s="14">
        <v>139916</v>
      </c>
      <c r="M33" s="14">
        <v>1019227</v>
      </c>
      <c r="N33" s="15">
        <f t="shared" si="0"/>
        <v>14225004</v>
      </c>
    </row>
    <row r="34" spans="1:14" ht="12.75">
      <c r="A34" s="1">
        <v>30</v>
      </c>
      <c r="B34" s="4" t="s">
        <v>50</v>
      </c>
      <c r="C34" s="1"/>
      <c r="D34" s="1"/>
      <c r="E34" s="14">
        <v>3630833</v>
      </c>
      <c r="F34" s="14"/>
      <c r="G34" s="14">
        <v>351395</v>
      </c>
      <c r="H34" s="14">
        <v>43607</v>
      </c>
      <c r="I34" s="14">
        <v>74213</v>
      </c>
      <c r="J34" s="14">
        <v>363497</v>
      </c>
      <c r="K34" s="14"/>
      <c r="L34" s="14">
        <v>139916</v>
      </c>
      <c r="M34" s="14">
        <v>700364</v>
      </c>
      <c r="N34" s="15">
        <f t="shared" si="0"/>
        <v>5303825</v>
      </c>
    </row>
    <row r="35" spans="1:14" ht="12.75">
      <c r="A35" s="1">
        <v>31</v>
      </c>
      <c r="B35" s="4" t="s">
        <v>39</v>
      </c>
      <c r="C35" s="1"/>
      <c r="D35" s="3"/>
      <c r="E35" s="14">
        <v>5031998</v>
      </c>
      <c r="F35" s="14"/>
      <c r="G35" s="14">
        <v>486535</v>
      </c>
      <c r="H35" s="14">
        <v>269993</v>
      </c>
      <c r="I35" s="14">
        <v>80589</v>
      </c>
      <c r="J35" s="14">
        <v>295278</v>
      </c>
      <c r="K35" s="14">
        <v>1468109</v>
      </c>
      <c r="L35" s="14">
        <v>139916</v>
      </c>
      <c r="M35" s="14">
        <v>818437</v>
      </c>
      <c r="N35" s="15">
        <f t="shared" si="0"/>
        <v>8590855</v>
      </c>
    </row>
    <row r="36" spans="1:14" ht="12.75">
      <c r="A36" s="1">
        <v>32</v>
      </c>
      <c r="B36" s="4" t="s">
        <v>62</v>
      </c>
      <c r="C36" s="1"/>
      <c r="D36" s="1"/>
      <c r="E36" s="14">
        <v>1315193</v>
      </c>
      <c r="F36" s="14"/>
      <c r="G36" s="14">
        <v>26621</v>
      </c>
      <c r="H36" s="14">
        <v>3034</v>
      </c>
      <c r="I36" s="14"/>
      <c r="J36" s="14">
        <v>12218</v>
      </c>
      <c r="K36" s="14">
        <v>88168</v>
      </c>
      <c r="L36" s="14">
        <v>79952</v>
      </c>
      <c r="M36" s="14">
        <v>524568</v>
      </c>
      <c r="N36" s="15">
        <f t="shared" si="0"/>
        <v>2049754</v>
      </c>
    </row>
    <row r="37" spans="1:14" ht="12.75">
      <c r="A37" s="1">
        <v>33</v>
      </c>
      <c r="B37" s="4" t="s">
        <v>51</v>
      </c>
      <c r="C37" s="1"/>
      <c r="D37" s="1"/>
      <c r="E37" s="14">
        <v>8725901</v>
      </c>
      <c r="F37" s="14"/>
      <c r="G37" s="14">
        <v>319450</v>
      </c>
      <c r="H37" s="14">
        <v>51005</v>
      </c>
      <c r="I37" s="14"/>
      <c r="J37" s="14">
        <v>305460</v>
      </c>
      <c r="K37" s="14">
        <v>652493</v>
      </c>
      <c r="L37" s="14">
        <v>139916</v>
      </c>
      <c r="M37" s="14">
        <v>737511</v>
      </c>
      <c r="N37" s="15">
        <f t="shared" si="0"/>
        <v>10931736</v>
      </c>
    </row>
    <row r="38" spans="1:14" ht="12.75">
      <c r="A38" s="1">
        <v>34</v>
      </c>
      <c r="B38" s="4" t="s">
        <v>52</v>
      </c>
      <c r="C38" s="1"/>
      <c r="D38" s="1"/>
      <c r="E38" s="14">
        <v>4155880</v>
      </c>
      <c r="F38" s="14"/>
      <c r="G38" s="14">
        <v>352726</v>
      </c>
      <c r="H38" s="14">
        <v>19043</v>
      </c>
      <c r="I38" s="14"/>
      <c r="J38" s="14">
        <v>113020</v>
      </c>
      <c r="K38" s="14">
        <v>308587</v>
      </c>
      <c r="L38" s="14">
        <v>139916</v>
      </c>
      <c r="M38" s="14">
        <v>699183</v>
      </c>
      <c r="N38" s="15">
        <f t="shared" si="0"/>
        <v>5788355</v>
      </c>
    </row>
    <row r="39" spans="1:14" ht="12.75">
      <c r="A39" s="1">
        <v>35</v>
      </c>
      <c r="B39" s="4" t="s">
        <v>53</v>
      </c>
      <c r="C39" s="1"/>
      <c r="D39" s="1"/>
      <c r="E39" s="14">
        <v>4023416</v>
      </c>
      <c r="F39" s="14"/>
      <c r="G39" s="14">
        <v>186346</v>
      </c>
      <c r="H39" s="14">
        <v>22288</v>
      </c>
      <c r="I39" s="14">
        <v>129376</v>
      </c>
      <c r="J39" s="14">
        <v>196513</v>
      </c>
      <c r="K39" s="14"/>
      <c r="L39" s="14">
        <v>139916</v>
      </c>
      <c r="M39" s="14">
        <v>623371</v>
      </c>
      <c r="N39" s="15">
        <f t="shared" si="0"/>
        <v>5321226</v>
      </c>
    </row>
    <row r="40" spans="1:15" ht="12.75">
      <c r="A40" s="1"/>
      <c r="B40" s="61" t="s">
        <v>65</v>
      </c>
      <c r="C40" s="62"/>
      <c r="D40" s="63"/>
      <c r="E40" s="15">
        <f aca="true" t="shared" si="1" ref="E40:N40">SUM(E5:E39)</f>
        <v>169104679</v>
      </c>
      <c r="F40" s="15">
        <f t="shared" si="1"/>
        <v>86314</v>
      </c>
      <c r="G40" s="15">
        <f t="shared" si="1"/>
        <v>11876085</v>
      </c>
      <c r="H40" s="15">
        <f t="shared" si="1"/>
        <v>1507759</v>
      </c>
      <c r="I40" s="15">
        <f t="shared" si="1"/>
        <v>2455913</v>
      </c>
      <c r="J40" s="15">
        <f t="shared" si="1"/>
        <v>10182000</v>
      </c>
      <c r="K40" s="15">
        <f t="shared" si="1"/>
        <v>11021743</v>
      </c>
      <c r="L40" s="15">
        <f t="shared" si="1"/>
        <v>4657204</v>
      </c>
      <c r="M40" s="15">
        <f t="shared" si="1"/>
        <v>25007572</v>
      </c>
      <c r="N40" s="33">
        <f t="shared" si="1"/>
        <v>235899269</v>
      </c>
      <c r="O40" s="16"/>
    </row>
    <row r="42" spans="1:5" ht="12.75">
      <c r="A42" s="20" t="s">
        <v>100</v>
      </c>
      <c r="E42" s="16"/>
    </row>
    <row r="43" spans="1:7" ht="12.75">
      <c r="A43" s="13" t="s">
        <v>96</v>
      </c>
      <c r="B43" s="7"/>
      <c r="C43" s="8"/>
      <c r="D43" s="7"/>
      <c r="E43" s="7"/>
      <c r="F43" s="7"/>
      <c r="G43" s="34"/>
    </row>
    <row r="44" spans="1:7" ht="12.75">
      <c r="A44" s="13" t="s">
        <v>94</v>
      </c>
      <c r="B44" s="7"/>
      <c r="C44" s="8"/>
      <c r="D44" s="7"/>
      <c r="E44" s="7"/>
      <c r="F44" s="7"/>
      <c r="G44" s="34"/>
    </row>
    <row r="45" spans="1:7" ht="12.75">
      <c r="A45" s="13" t="s">
        <v>95</v>
      </c>
      <c r="B45" s="7"/>
      <c r="C45" s="8"/>
      <c r="D45" s="7"/>
      <c r="E45" s="7"/>
      <c r="F45" s="7"/>
      <c r="G45" s="34"/>
    </row>
    <row r="46" spans="1:3" ht="12.75">
      <c r="A46" s="13" t="s">
        <v>98</v>
      </c>
      <c r="B46" s="7"/>
      <c r="C46" s="8"/>
    </row>
  </sheetData>
  <mergeCells count="10">
    <mergeCell ref="A1:O1"/>
    <mergeCell ref="A3:A4"/>
    <mergeCell ref="B3:D4"/>
    <mergeCell ref="M3:M4"/>
    <mergeCell ref="N3:N4"/>
    <mergeCell ref="B40:D40"/>
    <mergeCell ref="K3:K4"/>
    <mergeCell ref="J3:J4"/>
    <mergeCell ref="L3:L4"/>
    <mergeCell ref="E3:I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pane xSplit="4" ySplit="5" topLeftCell="I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7" sqref="E27"/>
    </sheetView>
  </sheetViews>
  <sheetFormatPr defaultColWidth="9.00390625" defaultRowHeight="12.75"/>
  <cols>
    <col min="1" max="1" width="3.875" style="0" customWidth="1"/>
    <col min="4" max="4" width="12.125" style="0" customWidth="1"/>
    <col min="5" max="5" width="16.125" style="0" customWidth="1"/>
    <col min="6" max="6" width="18.375" style="0" customWidth="1"/>
    <col min="7" max="7" width="12.875" style="0" customWidth="1"/>
    <col min="8" max="8" width="14.75390625" style="0" customWidth="1"/>
    <col min="9" max="9" width="13.75390625" style="0" customWidth="1"/>
    <col min="10" max="11" width="14.25390625" style="0" customWidth="1"/>
    <col min="12" max="12" width="12.625" style="0" customWidth="1"/>
    <col min="13" max="13" width="13.625" style="0" customWidth="1"/>
    <col min="14" max="14" width="14.00390625" style="0" customWidth="1"/>
  </cols>
  <sheetData>
    <row r="2" spans="1:15" ht="12.75">
      <c r="A2" s="47" t="s">
        <v>101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5" spans="1:15" ht="48.75" customHeight="1">
      <c r="A5" s="1"/>
      <c r="B5" s="45" t="s">
        <v>66</v>
      </c>
      <c r="C5" s="46"/>
      <c r="D5" s="46"/>
      <c r="E5" s="11">
        <v>211</v>
      </c>
      <c r="F5" s="12">
        <v>213</v>
      </c>
      <c r="G5" s="11" t="s">
        <v>75</v>
      </c>
      <c r="H5" s="11" t="s">
        <v>76</v>
      </c>
      <c r="I5" s="11" t="s">
        <v>77</v>
      </c>
      <c r="J5" s="11" t="s">
        <v>78</v>
      </c>
      <c r="K5" s="11" t="s">
        <v>93</v>
      </c>
      <c r="L5" s="11" t="s">
        <v>87</v>
      </c>
      <c r="M5" s="11" t="s">
        <v>79</v>
      </c>
      <c r="N5" s="11" t="s">
        <v>88</v>
      </c>
      <c r="O5" s="21"/>
    </row>
    <row r="6" spans="1:15" ht="12.75">
      <c r="A6" s="1"/>
      <c r="B6" s="2" t="s">
        <v>67</v>
      </c>
      <c r="C6" s="1"/>
      <c r="D6" s="1"/>
      <c r="E6" s="14">
        <f>28191522+27809</f>
        <v>28219331</v>
      </c>
      <c r="F6" s="14">
        <f>8513839+8403</f>
        <v>8522242</v>
      </c>
      <c r="G6" s="14">
        <v>2932258</v>
      </c>
      <c r="H6" s="14"/>
      <c r="I6" s="14">
        <v>166250</v>
      </c>
      <c r="J6" s="14"/>
      <c r="K6" s="14"/>
      <c r="L6" s="14">
        <v>79952</v>
      </c>
      <c r="M6" s="14">
        <v>832960</v>
      </c>
      <c r="N6" s="14">
        <f aca="true" t="shared" si="0" ref="N6:N11">E6+F6+G6+H6+I6+J6+K6+L6+M6</f>
        <v>40752993</v>
      </c>
      <c r="O6" s="6"/>
    </row>
    <row r="7" spans="1:15" s="27" customFormat="1" ht="12.75">
      <c r="A7" s="23"/>
      <c r="B7" s="24" t="s">
        <v>68</v>
      </c>
      <c r="C7" s="23"/>
      <c r="D7" s="23"/>
      <c r="E7" s="25">
        <v>5750711</v>
      </c>
      <c r="F7" s="25">
        <v>1736714</v>
      </c>
      <c r="G7" s="25">
        <v>1309548</v>
      </c>
      <c r="H7" s="25"/>
      <c r="I7" s="25">
        <v>93100</v>
      </c>
      <c r="J7" s="25">
        <v>35116</v>
      </c>
      <c r="K7" s="25"/>
      <c r="L7" s="25">
        <v>79952</v>
      </c>
      <c r="M7" s="25">
        <v>685952</v>
      </c>
      <c r="N7" s="28">
        <f t="shared" si="0"/>
        <v>9691093</v>
      </c>
      <c r="O7" s="26"/>
    </row>
    <row r="8" spans="1:15" ht="12.75">
      <c r="A8" s="1"/>
      <c r="B8" s="74" t="s">
        <v>69</v>
      </c>
      <c r="C8" s="62"/>
      <c r="D8" s="63"/>
      <c r="E8" s="14">
        <v>3911927</v>
      </c>
      <c r="F8" s="14">
        <v>1181401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79952</v>
      </c>
      <c r="M8" s="14">
        <v>685952</v>
      </c>
      <c r="N8" s="14">
        <f t="shared" si="0"/>
        <v>5859232</v>
      </c>
      <c r="O8" s="6"/>
    </row>
    <row r="9" spans="1:15" ht="12.75">
      <c r="A9" s="1"/>
      <c r="B9" s="75" t="s">
        <v>70</v>
      </c>
      <c r="C9" s="62"/>
      <c r="D9" s="63"/>
      <c r="E9" s="14">
        <v>14851426</v>
      </c>
      <c r="F9" s="14">
        <v>4485130</v>
      </c>
      <c r="G9" s="14">
        <f>5922347-477470</f>
        <v>5444877</v>
      </c>
      <c r="H9" s="14"/>
      <c r="I9" s="14">
        <v>281295</v>
      </c>
      <c r="J9" s="14">
        <v>35059</v>
      </c>
      <c r="K9" s="14">
        <v>203992</v>
      </c>
      <c r="L9" s="14">
        <v>266000</v>
      </c>
      <c r="M9" s="14">
        <v>664662</v>
      </c>
      <c r="N9" s="14">
        <f t="shared" si="0"/>
        <v>26232441</v>
      </c>
      <c r="O9" s="6"/>
    </row>
    <row r="10" spans="1:15" ht="12.75">
      <c r="A10" s="1"/>
      <c r="B10" s="5" t="s">
        <v>71</v>
      </c>
      <c r="C10" s="1"/>
      <c r="D10" s="1"/>
      <c r="E10" s="14">
        <v>5238671</v>
      </c>
      <c r="F10" s="14">
        <v>1582078</v>
      </c>
      <c r="G10" s="14">
        <v>1158735</v>
      </c>
      <c r="H10" s="14"/>
      <c r="I10" s="14">
        <v>13300</v>
      </c>
      <c r="J10" s="14">
        <v>723</v>
      </c>
      <c r="K10" s="14">
        <v>138715</v>
      </c>
      <c r="L10" s="14">
        <v>119928</v>
      </c>
      <c r="M10" s="14">
        <v>560234</v>
      </c>
      <c r="N10" s="14">
        <f t="shared" si="0"/>
        <v>8812384</v>
      </c>
      <c r="O10" s="6"/>
    </row>
    <row r="11" spans="1:15" s="27" customFormat="1" ht="12.75">
      <c r="A11" s="23"/>
      <c r="B11" s="76" t="s">
        <v>72</v>
      </c>
      <c r="C11" s="77"/>
      <c r="D11" s="78"/>
      <c r="E11" s="25">
        <v>19082492</v>
      </c>
      <c r="F11" s="25">
        <v>5762912</v>
      </c>
      <c r="G11" s="25">
        <v>0</v>
      </c>
      <c r="H11" s="25">
        <f>980924-24050</f>
        <v>956874</v>
      </c>
      <c r="I11" s="25">
        <v>1629250</v>
      </c>
      <c r="J11" s="25">
        <v>8779</v>
      </c>
      <c r="K11" s="25">
        <v>24050</v>
      </c>
      <c r="L11" s="25">
        <v>887888</v>
      </c>
      <c r="M11" s="25">
        <f>3835000+685953</f>
        <v>4520953</v>
      </c>
      <c r="N11" s="28">
        <f t="shared" si="0"/>
        <v>32873198</v>
      </c>
      <c r="O11" s="26"/>
    </row>
    <row r="12" spans="1:15" ht="12.75">
      <c r="A12" s="1"/>
      <c r="B12" s="71" t="s">
        <v>89</v>
      </c>
      <c r="C12" s="72"/>
      <c r="D12" s="73"/>
      <c r="E12" s="15">
        <f>SUM(E6:E11)</f>
        <v>77054558</v>
      </c>
      <c r="F12" s="15">
        <f aca="true" t="shared" si="1" ref="F12:M12">SUM(F6:F11)</f>
        <v>23270477</v>
      </c>
      <c r="G12" s="15">
        <f t="shared" si="1"/>
        <v>10845418</v>
      </c>
      <c r="H12" s="15">
        <f t="shared" si="1"/>
        <v>956874</v>
      </c>
      <c r="I12" s="15">
        <f t="shared" si="1"/>
        <v>2183195</v>
      </c>
      <c r="J12" s="15">
        <f t="shared" si="1"/>
        <v>79677</v>
      </c>
      <c r="K12" s="15">
        <f t="shared" si="1"/>
        <v>366757</v>
      </c>
      <c r="L12" s="15">
        <f t="shared" si="1"/>
        <v>1513672</v>
      </c>
      <c r="M12" s="15">
        <f t="shared" si="1"/>
        <v>7950713</v>
      </c>
      <c r="N12" s="15">
        <f>SUM(N6:N11)</f>
        <v>124221341</v>
      </c>
      <c r="O12" s="6"/>
    </row>
    <row r="14" spans="1:14" ht="12.75">
      <c r="A14" s="20" t="s">
        <v>100</v>
      </c>
      <c r="E14" s="16"/>
      <c r="M14" t="s">
        <v>92</v>
      </c>
      <c r="N14" s="22">
        <f>N7+N11</f>
        <v>42564291</v>
      </c>
    </row>
    <row r="15" spans="1:14" ht="12.75">
      <c r="A15" s="13" t="s">
        <v>96</v>
      </c>
      <c r="B15" s="7"/>
      <c r="C15" s="8"/>
      <c r="D15" s="7"/>
      <c r="E15" s="7"/>
      <c r="F15" s="7"/>
      <c r="G15" s="34"/>
      <c r="M15" t="s">
        <v>91</v>
      </c>
      <c r="N15" s="22">
        <f>N12-N14</f>
        <v>81657050</v>
      </c>
    </row>
    <row r="16" spans="1:7" ht="12.75">
      <c r="A16" s="13" t="s">
        <v>94</v>
      </c>
      <c r="B16" s="7"/>
      <c r="C16" s="8"/>
      <c r="D16" s="7"/>
      <c r="E16" s="7"/>
      <c r="F16" s="7"/>
      <c r="G16" s="34"/>
    </row>
    <row r="17" spans="1:7" ht="12.75">
      <c r="A17" s="13" t="s">
        <v>95</v>
      </c>
      <c r="B17" s="7"/>
      <c r="C17" s="8"/>
      <c r="D17" s="7"/>
      <c r="E17" s="7"/>
      <c r="F17" s="7"/>
      <c r="G17" s="34"/>
    </row>
    <row r="18" spans="1:3" ht="12.75">
      <c r="A18" s="13" t="s">
        <v>98</v>
      </c>
      <c r="B18" s="7"/>
      <c r="C18" s="8"/>
    </row>
  </sheetData>
  <mergeCells count="6">
    <mergeCell ref="A2:O2"/>
    <mergeCell ref="B12:D12"/>
    <mergeCell ref="B5:D5"/>
    <mergeCell ref="B8:D8"/>
    <mergeCell ref="B9:D9"/>
    <mergeCell ref="B11:D1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alekseeva_ap</dc:creator>
  <cp:keywords/>
  <dc:description/>
  <cp:lastModifiedBy>alekseeva_ap</cp:lastModifiedBy>
  <cp:lastPrinted>2013-12-27T02:07:52Z</cp:lastPrinted>
  <dcterms:created xsi:type="dcterms:W3CDTF">2013-08-02T03:00:57Z</dcterms:created>
  <dcterms:modified xsi:type="dcterms:W3CDTF">2013-12-27T06:29:54Z</dcterms:modified>
  <cp:category/>
  <cp:version/>
  <cp:contentType/>
  <cp:contentStatus/>
</cp:coreProperties>
</file>