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I22" i="1" l="1"/>
  <c r="AI11" i="1"/>
  <c r="AJ12" i="1"/>
  <c r="AJ11" i="1"/>
  <c r="AK11" i="1" s="1"/>
  <c r="T11" i="1"/>
  <c r="I11" i="1"/>
  <c r="Q11" i="1" s="1"/>
  <c r="AH22" i="1"/>
  <c r="AE22" i="1"/>
  <c r="AC22" i="1"/>
  <c r="AB22" i="1"/>
  <c r="AA22" i="1"/>
  <c r="Z22" i="1"/>
  <c r="X22" i="1"/>
  <c r="W22" i="1"/>
  <c r="V22" i="1"/>
  <c r="U22" i="1"/>
  <c r="G22" i="1"/>
  <c r="L21" i="1"/>
  <c r="I21" i="1"/>
  <c r="Q21" i="1" s="1"/>
  <c r="L20" i="1"/>
  <c r="I20" i="1"/>
  <c r="Q20" i="1" s="1"/>
  <c r="L19" i="1"/>
  <c r="I19" i="1"/>
  <c r="Q19" i="1" s="1"/>
  <c r="L18" i="1"/>
  <c r="I18" i="1"/>
  <c r="Q18" i="1" s="1"/>
  <c r="L17" i="1"/>
  <c r="I17" i="1"/>
  <c r="Q17" i="1" s="1"/>
  <c r="L16" i="1"/>
  <c r="I16" i="1"/>
  <c r="Q16" i="1" s="1"/>
  <c r="L15" i="1"/>
  <c r="I15" i="1"/>
  <c r="Q15" i="1" s="1"/>
  <c r="L14" i="1"/>
  <c r="I14" i="1"/>
  <c r="Q14" i="1" s="1"/>
  <c r="L13" i="1"/>
  <c r="I13" i="1"/>
  <c r="Q13" i="1" s="1"/>
  <c r="L12" i="1"/>
  <c r="I12" i="1"/>
  <c r="Q12" i="1" s="1"/>
  <c r="L11" i="1" l="1"/>
  <c r="N11" i="1" s="1"/>
  <c r="R11" i="1" s="1"/>
  <c r="I22" i="1"/>
  <c r="Q22" i="1"/>
  <c r="L22" i="1"/>
  <c r="N12" i="1"/>
  <c r="R12" i="1" s="1"/>
  <c r="N13" i="1"/>
  <c r="R13" i="1" s="1"/>
  <c r="N14" i="1"/>
  <c r="R14" i="1" s="1"/>
  <c r="N15" i="1"/>
  <c r="R15" i="1" s="1"/>
  <c r="N16" i="1"/>
  <c r="R16" i="1" s="1"/>
  <c r="N17" i="1"/>
  <c r="R17" i="1" s="1"/>
  <c r="N18" i="1"/>
  <c r="R18" i="1" s="1"/>
  <c r="N19" i="1"/>
  <c r="R19" i="1" s="1"/>
  <c r="N20" i="1"/>
  <c r="R20" i="1" s="1"/>
  <c r="N21" i="1"/>
  <c r="R21" i="1" s="1"/>
  <c r="T19" i="1" l="1"/>
  <c r="AJ19" i="1" s="1"/>
  <c r="AK19" i="1" s="1"/>
  <c r="T20" i="1"/>
  <c r="AJ20" i="1" s="1"/>
  <c r="AK20" i="1" s="1"/>
  <c r="T16" i="1"/>
  <c r="AJ16" i="1" s="1"/>
  <c r="AK16" i="1" s="1"/>
  <c r="T12" i="1"/>
  <c r="AK12" i="1" s="1"/>
  <c r="T21" i="1"/>
  <c r="AJ21" i="1" s="1"/>
  <c r="AK21" i="1" s="1"/>
  <c r="T17" i="1"/>
  <c r="AJ17" i="1" s="1"/>
  <c r="AK17" i="1" s="1"/>
  <c r="T13" i="1"/>
  <c r="AJ13" i="1" s="1"/>
  <c r="AK13" i="1" s="1"/>
  <c r="R22" i="1"/>
  <c r="T18" i="1"/>
  <c r="AJ18" i="1" s="1"/>
  <c r="AK18" i="1" s="1"/>
  <c r="T14" i="1"/>
  <c r="AJ14" i="1" s="1"/>
  <c r="AK14" i="1" s="1"/>
  <c r="T15" i="1"/>
  <c r="AJ15" i="1" s="1"/>
  <c r="AK15" i="1" s="1"/>
  <c r="N22" i="1"/>
  <c r="AG11" i="1" l="1"/>
  <c r="AG22" i="1" s="1"/>
  <c r="T22" i="1"/>
  <c r="AJ22" i="1" l="1"/>
  <c r="AK22" i="1" l="1"/>
  <c r="AM22" i="1" s="1"/>
  <c r="AL23" i="1" l="1"/>
</calcChain>
</file>

<file path=xl/comments1.xml><?xml version="1.0" encoding="utf-8"?>
<comments xmlns="http://schemas.openxmlformats.org/spreadsheetml/2006/main">
  <authors>
    <author>Автор</author>
  </authors>
  <commentList>
    <comment ref="K10" authorId="0">
      <text>
        <r>
          <rPr>
            <b/>
            <sz val="8"/>
            <color indexed="81"/>
            <rFont val="Tahoma"/>
            <family val="2"/>
            <charset val="204"/>
          </rPr>
          <t>Коэфф. из Порядка, если "нет" то=1</t>
        </r>
      </text>
    </comment>
  </commentList>
</comments>
</file>

<file path=xl/sharedStrings.xml><?xml version="1.0" encoding="utf-8"?>
<sst xmlns="http://schemas.openxmlformats.org/spreadsheetml/2006/main" count="115" uniqueCount="72">
  <si>
    <t>СТП</t>
  </si>
  <si>
    <t>соотв.-0,05</t>
  </si>
  <si>
    <t>от 0-5=0,05</t>
  </si>
  <si>
    <t>1 катег-0,1</t>
  </si>
  <si>
    <t>1-4-0,08</t>
  </si>
  <si>
    <t>1-4-920</t>
  </si>
  <si>
    <t>от 5-10=0,10</t>
  </si>
  <si>
    <t>5-11-0,08;0,05</t>
  </si>
  <si>
    <t>5-11-1380</t>
  </si>
  <si>
    <t>осв.15 л=0,15</t>
  </si>
  <si>
    <t>№</t>
  </si>
  <si>
    <t xml:space="preserve">   Ф.И.О.</t>
  </si>
  <si>
    <t>Предмет</t>
  </si>
  <si>
    <t>Категория</t>
  </si>
  <si>
    <t>Пед. стаж, лет</t>
  </si>
  <si>
    <t xml:space="preserve"> Класс ( с указанием буквы)</t>
  </si>
  <si>
    <t>кол-во часов в неделю</t>
  </si>
  <si>
    <t xml:space="preserve">  кол-во учеников в классе</t>
  </si>
  <si>
    <t>Оклад на часы</t>
  </si>
  <si>
    <t>Общая часть ФОТ</t>
  </si>
  <si>
    <t>ФОТ общий всего оклад</t>
  </si>
  <si>
    <t>Специальный ФОТ</t>
  </si>
  <si>
    <t>Итого  ФОТ специальный</t>
  </si>
  <si>
    <t>Итого начисление с РК и СН</t>
  </si>
  <si>
    <t xml:space="preserve"> Деление класса на группы</t>
  </si>
  <si>
    <t>Оклад с  учетом деления</t>
  </si>
  <si>
    <t>Квалификационная категория</t>
  </si>
  <si>
    <t>За приоритетность предмета</t>
  </si>
  <si>
    <t>Итого за приоритетность</t>
  </si>
  <si>
    <t>За проверку тетрадей</t>
  </si>
  <si>
    <t>За классное руководство</t>
  </si>
  <si>
    <t>За заведование учебными кабинетами, мастерскими,музеями</t>
  </si>
  <si>
    <t>За руководство метод.обьединениями</t>
  </si>
  <si>
    <t xml:space="preserve">За заведование участками,теплицами,зоокабинетом </t>
  </si>
  <si>
    <t>Надбавка молодым специалистам от 0-3 лет</t>
  </si>
  <si>
    <t>За работу в селськой местности</t>
  </si>
  <si>
    <t>Ученая степень</t>
  </si>
  <si>
    <t>За почетное звание</t>
  </si>
  <si>
    <t>За отраслевой знак отличия</t>
  </si>
  <si>
    <t>допл.за вредные усл.труда (12%)</t>
  </si>
  <si>
    <t>Надбавка за интенсивность труда</t>
  </si>
  <si>
    <t>Персональная доплата</t>
  </si>
  <si>
    <t>Надбавка за пед.стаж</t>
  </si>
  <si>
    <t>ставите "да" или "нет"</t>
  </si>
  <si>
    <t>коэфф деления</t>
  </si>
  <si>
    <t>коэфф</t>
  </si>
  <si>
    <t>сумма</t>
  </si>
  <si>
    <t>%</t>
  </si>
  <si>
    <t>Сумма</t>
  </si>
  <si>
    <t>русск.яз</t>
  </si>
  <si>
    <t>высшая</t>
  </si>
  <si>
    <t>5а</t>
  </si>
  <si>
    <t>да</t>
  </si>
  <si>
    <t>русс.лит</t>
  </si>
  <si>
    <t>нет</t>
  </si>
  <si>
    <t>6а</t>
  </si>
  <si>
    <t>8а</t>
  </si>
  <si>
    <t>8б</t>
  </si>
  <si>
    <t>10б</t>
  </si>
  <si>
    <t>внеурочн</t>
  </si>
  <si>
    <t>2а</t>
  </si>
  <si>
    <t>3в</t>
  </si>
  <si>
    <t>проект</t>
  </si>
  <si>
    <t>к=1- до 7уч село; до 13уч гор</t>
  </si>
  <si>
    <t>к=0,78- до 8уч село; до 14уч гор</t>
  </si>
  <si>
    <t>к=0,67- при  15 уч городах</t>
  </si>
  <si>
    <t>к=0,56- до 9уч село; до 16уч гор</t>
  </si>
  <si>
    <t>к=0,50- от 10уч село; от 17уч и выше гор</t>
  </si>
  <si>
    <t>1 группа-0,15</t>
  </si>
  <si>
    <t>2 группа- 0,1</t>
  </si>
  <si>
    <t>до к=1</t>
  </si>
  <si>
    <t>в классах с количеством учащихсяся менее устан  нормы оплата производится в размере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</si>
</sst>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1" xfId="0" applyFont="1" applyBorder="1"/>
    <xf numFmtId="0" fontId="3" fillId="4" borderId="8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0" fontId="1" fillId="6" borderId="1" xfId="0" applyFont="1" applyFill="1" applyBorder="1"/>
    <xf numFmtId="0" fontId="3" fillId="0" borderId="1" xfId="0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/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3"/>
  <sheetViews>
    <sheetView tabSelected="1" workbookViewId="0">
      <selection activeCell="A2" sqref="A2"/>
    </sheetView>
  </sheetViews>
  <sheetFormatPr defaultRowHeight="12.75" x14ac:dyDescent="0.2"/>
  <cols>
    <col min="1" max="16384" width="9.140625" style="1"/>
  </cols>
  <sheetData>
    <row r="1" spans="1:37" x14ac:dyDescent="0.2">
      <c r="J1" s="2" t="s">
        <v>0</v>
      </c>
    </row>
    <row r="2" spans="1:37" x14ac:dyDescent="0.2">
      <c r="J2" s="3">
        <v>12.64</v>
      </c>
      <c r="S2" s="52" t="s">
        <v>4</v>
      </c>
      <c r="T2" s="52"/>
      <c r="U2" s="4" t="s">
        <v>5</v>
      </c>
      <c r="V2" s="21"/>
      <c r="W2" s="21"/>
      <c r="X2" s="21"/>
      <c r="Y2" s="21"/>
      <c r="Z2" s="21"/>
      <c r="AA2" s="21"/>
      <c r="AB2" s="21"/>
      <c r="AC2" s="21"/>
    </row>
    <row r="3" spans="1:37" x14ac:dyDescent="0.2">
      <c r="I3" s="53" t="s">
        <v>63</v>
      </c>
      <c r="J3" s="55"/>
      <c r="K3" s="55"/>
      <c r="L3" s="54"/>
      <c r="S3" s="52" t="s">
        <v>7</v>
      </c>
      <c r="T3" s="52"/>
      <c r="U3" s="4" t="s">
        <v>8</v>
      </c>
      <c r="V3" s="21"/>
      <c r="W3" s="21"/>
      <c r="X3" s="21"/>
      <c r="Y3" s="21"/>
      <c r="Z3" s="21"/>
      <c r="AA3" s="21"/>
      <c r="AB3" s="21"/>
      <c r="AC3" s="21"/>
    </row>
    <row r="4" spans="1:37" ht="12.75" customHeight="1" x14ac:dyDescent="0.2">
      <c r="I4" s="53" t="s">
        <v>64</v>
      </c>
      <c r="J4" s="55"/>
      <c r="K4" s="55"/>
      <c r="L4" s="54"/>
      <c r="S4" s="49" t="s">
        <v>71</v>
      </c>
      <c r="T4" s="49"/>
      <c r="U4" s="49"/>
      <c r="V4" s="21"/>
      <c r="W4" s="21"/>
      <c r="X4" s="21"/>
      <c r="Y4" s="21"/>
      <c r="Z4" s="21"/>
      <c r="AA4" s="21"/>
      <c r="AB4" s="21"/>
      <c r="AC4" s="21"/>
    </row>
    <row r="5" spans="1:37" x14ac:dyDescent="0.2">
      <c r="I5" s="53" t="s">
        <v>65</v>
      </c>
      <c r="J5" s="55"/>
      <c r="K5" s="55"/>
      <c r="L5" s="54"/>
      <c r="M5" s="4" t="s">
        <v>1</v>
      </c>
      <c r="N5" s="54"/>
      <c r="S5" s="49"/>
      <c r="T5" s="49"/>
      <c r="U5" s="49"/>
      <c r="V5" s="21"/>
      <c r="W5" s="21"/>
      <c r="X5" s="21"/>
      <c r="Y5" s="21"/>
      <c r="Z5" s="21"/>
      <c r="AA5" s="21"/>
      <c r="AB5" s="21"/>
      <c r="AC5" s="21"/>
      <c r="AI5" s="52" t="s">
        <v>2</v>
      </c>
      <c r="AJ5" s="52"/>
    </row>
    <row r="6" spans="1:37" x14ac:dyDescent="0.2">
      <c r="I6" s="53" t="s">
        <v>66</v>
      </c>
      <c r="J6" s="55"/>
      <c r="K6" s="55"/>
      <c r="L6" s="54"/>
      <c r="M6" s="4" t="s">
        <v>3</v>
      </c>
      <c r="N6" s="54"/>
      <c r="O6" s="53" t="s">
        <v>68</v>
      </c>
      <c r="P6" s="54"/>
      <c r="S6" s="49"/>
      <c r="T6" s="49"/>
      <c r="U6" s="49"/>
      <c r="V6" s="21"/>
      <c r="W6" s="21"/>
      <c r="X6" s="21"/>
      <c r="Y6" s="21"/>
      <c r="Z6" s="21"/>
      <c r="AA6" s="21"/>
      <c r="AB6" s="21"/>
      <c r="AC6" s="21"/>
      <c r="AI6" s="52" t="s">
        <v>6</v>
      </c>
      <c r="AJ6" s="52"/>
    </row>
    <row r="7" spans="1:37" x14ac:dyDescent="0.2">
      <c r="I7" s="53" t="s">
        <v>67</v>
      </c>
      <c r="J7" s="55"/>
      <c r="K7" s="55"/>
      <c r="L7" s="54"/>
      <c r="M7" s="4" t="s">
        <v>1</v>
      </c>
      <c r="N7" s="54"/>
      <c r="O7" s="53" t="s">
        <v>69</v>
      </c>
      <c r="P7" s="54"/>
      <c r="S7" s="49"/>
      <c r="T7" s="49"/>
      <c r="U7" s="49"/>
      <c r="V7" s="4">
        <v>920</v>
      </c>
      <c r="W7" s="4">
        <v>460</v>
      </c>
      <c r="X7" s="4">
        <v>920</v>
      </c>
      <c r="Y7" s="50">
        <v>0.05</v>
      </c>
      <c r="Z7" s="4">
        <v>500</v>
      </c>
      <c r="AA7" s="4">
        <v>460</v>
      </c>
      <c r="AB7" s="4">
        <v>920</v>
      </c>
      <c r="AC7" s="4">
        <v>460</v>
      </c>
      <c r="AD7" s="51">
        <v>0.12</v>
      </c>
      <c r="AE7" s="23"/>
      <c r="AF7" s="23" t="s">
        <v>70</v>
      </c>
      <c r="AG7" s="23"/>
      <c r="AI7" s="52" t="s">
        <v>9</v>
      </c>
      <c r="AJ7" s="52"/>
    </row>
    <row r="8" spans="1:37" s="6" customFormat="1" x14ac:dyDescent="0.2">
      <c r="A8" s="22" t="s">
        <v>10</v>
      </c>
      <c r="B8" s="22" t="s">
        <v>11</v>
      </c>
      <c r="C8" s="22" t="s">
        <v>12</v>
      </c>
      <c r="D8" s="22" t="s">
        <v>13</v>
      </c>
      <c r="E8" s="22" t="s">
        <v>14</v>
      </c>
      <c r="F8" s="22" t="s">
        <v>15</v>
      </c>
      <c r="G8" s="24" t="s">
        <v>16</v>
      </c>
      <c r="H8" s="22" t="s">
        <v>17</v>
      </c>
      <c r="I8" s="25" t="s">
        <v>18</v>
      </c>
      <c r="J8" s="26" t="s">
        <v>19</v>
      </c>
      <c r="K8" s="27"/>
      <c r="L8" s="27"/>
      <c r="M8" s="27"/>
      <c r="N8" s="27"/>
      <c r="O8" s="27"/>
      <c r="P8" s="27"/>
      <c r="Q8" s="28"/>
      <c r="R8" s="29" t="s">
        <v>20</v>
      </c>
      <c r="S8" s="48" t="s">
        <v>21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5"/>
      <c r="AE8" s="45"/>
      <c r="AF8" s="45"/>
      <c r="AG8" s="45"/>
      <c r="AH8" s="47"/>
      <c r="AI8" s="5"/>
      <c r="AJ8" s="34" t="s">
        <v>22</v>
      </c>
      <c r="AK8" s="35" t="s">
        <v>23</v>
      </c>
    </row>
    <row r="9" spans="1:37" s="6" customFormat="1" ht="127.5" x14ac:dyDescent="0.2">
      <c r="A9" s="22"/>
      <c r="B9" s="22"/>
      <c r="C9" s="22"/>
      <c r="D9" s="22"/>
      <c r="E9" s="22"/>
      <c r="F9" s="22"/>
      <c r="G9" s="24"/>
      <c r="H9" s="22"/>
      <c r="I9" s="25"/>
      <c r="J9" s="38" t="s">
        <v>24</v>
      </c>
      <c r="K9" s="39"/>
      <c r="L9" s="40" t="s">
        <v>25</v>
      </c>
      <c r="M9" s="38" t="s">
        <v>26</v>
      </c>
      <c r="N9" s="39"/>
      <c r="O9" s="42" t="s">
        <v>27</v>
      </c>
      <c r="P9" s="42"/>
      <c r="Q9" s="42" t="s">
        <v>28</v>
      </c>
      <c r="R9" s="30"/>
      <c r="S9" s="22" t="s">
        <v>29</v>
      </c>
      <c r="T9" s="22"/>
      <c r="U9" s="7" t="s">
        <v>30</v>
      </c>
      <c r="V9" s="8" t="s">
        <v>31</v>
      </c>
      <c r="W9" s="7" t="s">
        <v>32</v>
      </c>
      <c r="X9" s="7" t="s">
        <v>33</v>
      </c>
      <c r="Y9" s="7" t="s">
        <v>34</v>
      </c>
      <c r="Z9" s="7" t="s">
        <v>35</v>
      </c>
      <c r="AA9" s="7" t="s">
        <v>36</v>
      </c>
      <c r="AB9" s="7" t="s">
        <v>37</v>
      </c>
      <c r="AC9" s="7" t="s">
        <v>38</v>
      </c>
      <c r="AD9" s="22" t="s">
        <v>39</v>
      </c>
      <c r="AE9" s="22"/>
      <c r="AF9" s="43" t="s">
        <v>40</v>
      </c>
      <c r="AG9" s="44"/>
      <c r="AH9" s="9" t="s">
        <v>41</v>
      </c>
      <c r="AI9" s="32" t="s">
        <v>42</v>
      </c>
      <c r="AJ9" s="34"/>
      <c r="AK9" s="36"/>
    </row>
    <row r="10" spans="1:37" s="6" customFormat="1" ht="38.25" x14ac:dyDescent="0.2">
      <c r="A10" s="22"/>
      <c r="B10" s="22"/>
      <c r="C10" s="22"/>
      <c r="D10" s="22"/>
      <c r="E10" s="22"/>
      <c r="F10" s="22"/>
      <c r="G10" s="24"/>
      <c r="H10" s="22"/>
      <c r="I10" s="25"/>
      <c r="J10" s="10" t="s">
        <v>43</v>
      </c>
      <c r="K10" s="10" t="s">
        <v>44</v>
      </c>
      <c r="L10" s="41"/>
      <c r="M10" s="10" t="s">
        <v>45</v>
      </c>
      <c r="N10" s="10" t="s">
        <v>46</v>
      </c>
      <c r="O10" s="10">
        <v>0.15</v>
      </c>
      <c r="P10" s="10">
        <v>0.1</v>
      </c>
      <c r="Q10" s="42"/>
      <c r="R10" s="31"/>
      <c r="S10" s="10" t="s">
        <v>47</v>
      </c>
      <c r="T10" s="7" t="s">
        <v>48</v>
      </c>
      <c r="U10" s="7" t="s">
        <v>48</v>
      </c>
      <c r="V10" s="7" t="s">
        <v>48</v>
      </c>
      <c r="W10" s="7" t="s">
        <v>48</v>
      </c>
      <c r="X10" s="7" t="s">
        <v>48</v>
      </c>
      <c r="Y10" s="7">
        <v>0.05</v>
      </c>
      <c r="Z10" s="10" t="s">
        <v>48</v>
      </c>
      <c r="AA10" s="7" t="s">
        <v>48</v>
      </c>
      <c r="AB10" s="7" t="s">
        <v>48</v>
      </c>
      <c r="AC10" s="7" t="s">
        <v>48</v>
      </c>
      <c r="AD10" s="10">
        <v>0.12</v>
      </c>
      <c r="AE10" s="7" t="s">
        <v>48</v>
      </c>
      <c r="AF10" s="11" t="s">
        <v>47</v>
      </c>
      <c r="AG10" s="10" t="s">
        <v>46</v>
      </c>
      <c r="AH10" s="7" t="s">
        <v>48</v>
      </c>
      <c r="AI10" s="33"/>
      <c r="AJ10" s="34"/>
      <c r="AK10" s="37"/>
    </row>
    <row r="11" spans="1:37" x14ac:dyDescent="0.2">
      <c r="A11" s="4">
        <v>1</v>
      </c>
      <c r="B11" s="4"/>
      <c r="C11" s="12" t="s">
        <v>49</v>
      </c>
      <c r="D11" s="4" t="s">
        <v>50</v>
      </c>
      <c r="E11" s="4">
        <v>21</v>
      </c>
      <c r="F11" s="13" t="s">
        <v>51</v>
      </c>
      <c r="G11" s="13">
        <v>5</v>
      </c>
      <c r="H11" s="13">
        <v>12</v>
      </c>
      <c r="I11" s="14">
        <f>G11*H11*4.34*J2</f>
        <v>3291.4559999999997</v>
      </c>
      <c r="J11" s="4" t="s">
        <v>52</v>
      </c>
      <c r="K11" s="15">
        <v>0.5</v>
      </c>
      <c r="L11" s="16">
        <f>I11*K11</f>
        <v>1645.7279999999998</v>
      </c>
      <c r="M11" s="4">
        <v>0.2</v>
      </c>
      <c r="N11" s="16">
        <f>L11*M11</f>
        <v>329.1456</v>
      </c>
      <c r="O11" s="4">
        <v>0.15</v>
      </c>
      <c r="P11" s="4"/>
      <c r="Q11" s="16">
        <f>I11*O11+I11*P11</f>
        <v>493.71839999999992</v>
      </c>
      <c r="R11" s="16">
        <f>L11+N11+Q11</f>
        <v>2468.5919999999996</v>
      </c>
      <c r="S11" s="4">
        <v>0.08</v>
      </c>
      <c r="T11" s="16">
        <f>R11*S11</f>
        <v>197.48735999999997</v>
      </c>
      <c r="U11" s="4">
        <v>1380</v>
      </c>
      <c r="V11" s="4"/>
      <c r="W11" s="4"/>
      <c r="X11" s="4"/>
      <c r="Y11" s="4"/>
      <c r="Z11" s="4">
        <v>500</v>
      </c>
      <c r="AA11" s="4"/>
      <c r="AB11" s="4"/>
      <c r="AC11" s="4"/>
      <c r="AD11" s="4"/>
      <c r="AE11" s="4"/>
      <c r="AF11" s="4"/>
      <c r="AG11" s="4">
        <f>R22*AF11</f>
        <v>0</v>
      </c>
      <c r="AH11" s="4"/>
      <c r="AI11" s="16">
        <f>R22*0.15</f>
        <v>2448.8432640000001</v>
      </c>
      <c r="AJ11" s="17">
        <f>T11+U11+V11+W11+X11+Z11+AA11+AB11+AC11+AE11+AG11+AH11+AI11</f>
        <v>4526.3306240000002</v>
      </c>
      <c r="AK11" s="16">
        <f>(R11+AJ11)*2.5</f>
        <v>17487.306560000001</v>
      </c>
    </row>
    <row r="12" spans="1:37" x14ac:dyDescent="0.2">
      <c r="A12" s="4"/>
      <c r="B12" s="4"/>
      <c r="C12" s="12" t="s">
        <v>53</v>
      </c>
      <c r="D12" s="4" t="s">
        <v>50</v>
      </c>
      <c r="E12" s="4"/>
      <c r="F12" s="13" t="s">
        <v>51</v>
      </c>
      <c r="G12" s="13">
        <v>3</v>
      </c>
      <c r="H12" s="13">
        <v>26</v>
      </c>
      <c r="I12" s="14">
        <f>G12*H12*4.34*$J$2</f>
        <v>4278.8927999999996</v>
      </c>
      <c r="J12" s="4" t="s">
        <v>54</v>
      </c>
      <c r="K12" s="15">
        <v>0.5</v>
      </c>
      <c r="L12" s="16">
        <f t="shared" ref="L12:L21" si="0">I12*K12</f>
        <v>2139.4463999999998</v>
      </c>
      <c r="M12" s="4">
        <v>0.2</v>
      </c>
      <c r="N12" s="16">
        <f t="shared" ref="N12:N21" si="1">L12*M12</f>
        <v>427.88927999999999</v>
      </c>
      <c r="O12" s="4">
        <v>0.15</v>
      </c>
      <c r="P12" s="4"/>
      <c r="Q12" s="16">
        <f>I12*O12+I12*P12</f>
        <v>641.83391999999992</v>
      </c>
      <c r="R12" s="16">
        <f t="shared" ref="R12:R21" si="2">L12+N12+Q12</f>
        <v>3209.1695999999997</v>
      </c>
      <c r="S12" s="4">
        <v>0.08</v>
      </c>
      <c r="T12" s="16">
        <f t="shared" ref="T12:T21" si="3">R12*S12</f>
        <v>256.73356799999999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6"/>
      <c r="AJ12" s="17">
        <f>T12+U12+V12+W12+X12+Z12+AA12+AB12+AC12+AE12+AG12+AH12+AI12</f>
        <v>256.73356799999999</v>
      </c>
      <c r="AK12" s="16">
        <f t="shared" ref="AK12:AK21" si="4">(R12+AJ12)*2.5</f>
        <v>8664.75792</v>
      </c>
    </row>
    <row r="13" spans="1:37" x14ac:dyDescent="0.2">
      <c r="A13" s="4"/>
      <c r="B13" s="4"/>
      <c r="C13" s="12" t="s">
        <v>49</v>
      </c>
      <c r="D13" s="4" t="s">
        <v>50</v>
      </c>
      <c r="E13" s="4"/>
      <c r="F13" s="13" t="s">
        <v>55</v>
      </c>
      <c r="G13" s="13">
        <v>6</v>
      </c>
      <c r="H13" s="13">
        <v>12</v>
      </c>
      <c r="I13" s="14">
        <f t="shared" ref="I13:I21" si="5">G13*H13*4.34*$J$2</f>
        <v>3949.7472000000002</v>
      </c>
      <c r="J13" s="4" t="s">
        <v>52</v>
      </c>
      <c r="K13" s="15">
        <v>0.5</v>
      </c>
      <c r="L13" s="16">
        <f t="shared" si="0"/>
        <v>1974.8736000000001</v>
      </c>
      <c r="M13" s="4">
        <v>0.2</v>
      </c>
      <c r="N13" s="16">
        <f t="shared" si="1"/>
        <v>394.97472000000005</v>
      </c>
      <c r="O13" s="4">
        <v>0.15</v>
      </c>
      <c r="P13" s="4"/>
      <c r="Q13" s="16">
        <f t="shared" ref="Q13:Q21" si="6">I13*O13+I13*P13</f>
        <v>592.46208000000001</v>
      </c>
      <c r="R13" s="16">
        <f t="shared" si="2"/>
        <v>2962.3104000000003</v>
      </c>
      <c r="S13" s="4">
        <v>0.08</v>
      </c>
      <c r="T13" s="16">
        <f t="shared" si="3"/>
        <v>236.98483200000004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6"/>
      <c r="AJ13" s="17">
        <f t="shared" ref="AJ13:AJ21" si="7">T13+U13+V13+W13+X13+Z13+AA13+AB13+AC13+AE13+AG13+AH13+AI13</f>
        <v>236.98483200000004</v>
      </c>
      <c r="AK13" s="16">
        <f t="shared" si="4"/>
        <v>7998.238080000001</v>
      </c>
    </row>
    <row r="14" spans="1:37" x14ac:dyDescent="0.2">
      <c r="A14" s="4"/>
      <c r="B14" s="4"/>
      <c r="C14" s="12" t="s">
        <v>49</v>
      </c>
      <c r="D14" s="4" t="s">
        <v>50</v>
      </c>
      <c r="E14" s="4"/>
      <c r="F14" s="13" t="s">
        <v>56</v>
      </c>
      <c r="G14" s="13">
        <v>3</v>
      </c>
      <c r="H14" s="13">
        <v>14</v>
      </c>
      <c r="I14" s="14">
        <f t="shared" si="5"/>
        <v>2304.0192000000002</v>
      </c>
      <c r="J14" s="4" t="s">
        <v>54</v>
      </c>
      <c r="K14" s="15">
        <v>0.5</v>
      </c>
      <c r="L14" s="16">
        <f t="shared" si="0"/>
        <v>1152.0096000000001</v>
      </c>
      <c r="M14" s="4">
        <v>0.2</v>
      </c>
      <c r="N14" s="16">
        <f t="shared" si="1"/>
        <v>230.40192000000002</v>
      </c>
      <c r="O14" s="4">
        <v>0.15</v>
      </c>
      <c r="P14" s="4"/>
      <c r="Q14" s="16">
        <f t="shared" si="6"/>
        <v>345.60288000000003</v>
      </c>
      <c r="R14" s="16">
        <f t="shared" si="2"/>
        <v>1728.0144</v>
      </c>
      <c r="S14" s="4">
        <v>0.08</v>
      </c>
      <c r="T14" s="16">
        <f t="shared" si="3"/>
        <v>138.241152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6"/>
      <c r="AJ14" s="17">
        <f t="shared" si="7"/>
        <v>138.241152</v>
      </c>
      <c r="AK14" s="16">
        <f t="shared" si="4"/>
        <v>4665.6388800000004</v>
      </c>
    </row>
    <row r="15" spans="1:37" x14ac:dyDescent="0.2">
      <c r="A15" s="4"/>
      <c r="B15" s="4"/>
      <c r="C15" s="12" t="s">
        <v>49</v>
      </c>
      <c r="D15" s="4" t="s">
        <v>50</v>
      </c>
      <c r="E15" s="4"/>
      <c r="F15" s="13" t="s">
        <v>57</v>
      </c>
      <c r="G15" s="13">
        <v>3</v>
      </c>
      <c r="H15" s="13">
        <v>12</v>
      </c>
      <c r="I15" s="14">
        <f t="shared" si="5"/>
        <v>1974.8736000000001</v>
      </c>
      <c r="J15" s="4" t="s">
        <v>54</v>
      </c>
      <c r="K15" s="15">
        <v>0.5</v>
      </c>
      <c r="L15" s="16">
        <f t="shared" si="0"/>
        <v>987.43680000000006</v>
      </c>
      <c r="M15" s="4">
        <v>0.2</v>
      </c>
      <c r="N15" s="16">
        <f t="shared" si="1"/>
        <v>197.48736000000002</v>
      </c>
      <c r="O15" s="4">
        <v>0.15</v>
      </c>
      <c r="P15" s="4"/>
      <c r="Q15" s="16">
        <f t="shared" si="6"/>
        <v>296.23104000000001</v>
      </c>
      <c r="R15" s="16">
        <f t="shared" si="2"/>
        <v>1481.1552000000001</v>
      </c>
      <c r="S15" s="4">
        <v>0.08</v>
      </c>
      <c r="T15" s="16">
        <f t="shared" si="3"/>
        <v>118.49241600000002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6"/>
      <c r="AJ15" s="17">
        <f t="shared" si="7"/>
        <v>118.49241600000002</v>
      </c>
      <c r="AK15" s="16">
        <f t="shared" si="4"/>
        <v>3999.1190400000005</v>
      </c>
    </row>
    <row r="16" spans="1:37" x14ac:dyDescent="0.2">
      <c r="A16" s="4"/>
      <c r="B16" s="4"/>
      <c r="C16" s="12" t="s">
        <v>53</v>
      </c>
      <c r="D16" s="4" t="s">
        <v>50</v>
      </c>
      <c r="E16" s="4"/>
      <c r="F16" s="13" t="s">
        <v>57</v>
      </c>
      <c r="G16" s="13">
        <v>2</v>
      </c>
      <c r="H16" s="13">
        <v>12</v>
      </c>
      <c r="I16" s="14">
        <f t="shared" si="5"/>
        <v>1316.5824</v>
      </c>
      <c r="J16" s="4" t="s">
        <v>54</v>
      </c>
      <c r="K16" s="15">
        <v>0.5</v>
      </c>
      <c r="L16" s="16">
        <f t="shared" si="0"/>
        <v>658.2912</v>
      </c>
      <c r="M16" s="4">
        <v>0.2</v>
      </c>
      <c r="N16" s="16">
        <f t="shared" si="1"/>
        <v>131.65824000000001</v>
      </c>
      <c r="O16" s="4">
        <v>0.15</v>
      </c>
      <c r="P16" s="4"/>
      <c r="Q16" s="16">
        <f t="shared" si="6"/>
        <v>197.48736</v>
      </c>
      <c r="R16" s="16">
        <f t="shared" si="2"/>
        <v>987.43679999999995</v>
      </c>
      <c r="S16" s="4">
        <v>0.08</v>
      </c>
      <c r="T16" s="16">
        <f t="shared" si="3"/>
        <v>78.994944000000004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6"/>
      <c r="AJ16" s="17">
        <f t="shared" si="7"/>
        <v>78.994944000000004</v>
      </c>
      <c r="AK16" s="16">
        <f t="shared" si="4"/>
        <v>2666.0793599999997</v>
      </c>
    </row>
    <row r="17" spans="1:39" x14ac:dyDescent="0.2">
      <c r="A17" s="4"/>
      <c r="B17" s="4"/>
      <c r="C17" s="12" t="s">
        <v>53</v>
      </c>
      <c r="D17" s="4" t="s">
        <v>50</v>
      </c>
      <c r="E17" s="4"/>
      <c r="F17" s="13" t="s">
        <v>58</v>
      </c>
      <c r="G17" s="13">
        <v>3</v>
      </c>
      <c r="H17" s="13">
        <v>12</v>
      </c>
      <c r="I17" s="14">
        <f>G17*H17*4.34*$J$2</f>
        <v>1974.8736000000001</v>
      </c>
      <c r="J17" s="4" t="s">
        <v>54</v>
      </c>
      <c r="K17" s="15">
        <v>0.5</v>
      </c>
      <c r="L17" s="16">
        <f t="shared" si="0"/>
        <v>987.43680000000006</v>
      </c>
      <c r="M17" s="4">
        <v>0.2</v>
      </c>
      <c r="N17" s="16">
        <f t="shared" si="1"/>
        <v>197.48736000000002</v>
      </c>
      <c r="O17" s="4">
        <v>0.15</v>
      </c>
      <c r="P17" s="4"/>
      <c r="Q17" s="16">
        <f t="shared" si="6"/>
        <v>296.23104000000001</v>
      </c>
      <c r="R17" s="16">
        <f t="shared" si="2"/>
        <v>1481.1552000000001</v>
      </c>
      <c r="S17" s="4">
        <v>0.08</v>
      </c>
      <c r="T17" s="16">
        <f t="shared" si="3"/>
        <v>118.49241600000002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6"/>
      <c r="AJ17" s="17">
        <f t="shared" si="7"/>
        <v>118.49241600000002</v>
      </c>
      <c r="AK17" s="16">
        <f t="shared" si="4"/>
        <v>3999.1190400000005</v>
      </c>
    </row>
    <row r="18" spans="1:39" x14ac:dyDescent="0.2">
      <c r="A18" s="4"/>
      <c r="B18" s="4"/>
      <c r="C18" s="18" t="s">
        <v>59</v>
      </c>
      <c r="D18" s="4" t="s">
        <v>50</v>
      </c>
      <c r="E18" s="4"/>
      <c r="F18" s="13" t="s">
        <v>60</v>
      </c>
      <c r="G18" s="13">
        <v>1</v>
      </c>
      <c r="H18" s="13">
        <v>27</v>
      </c>
      <c r="I18" s="14">
        <f t="shared" si="5"/>
        <v>1481.1551999999999</v>
      </c>
      <c r="J18" s="4" t="s">
        <v>54</v>
      </c>
      <c r="K18" s="15">
        <v>0.5</v>
      </c>
      <c r="L18" s="16">
        <f t="shared" si="0"/>
        <v>740.57759999999996</v>
      </c>
      <c r="M18" s="4">
        <v>0.2</v>
      </c>
      <c r="N18" s="16">
        <f t="shared" si="1"/>
        <v>148.11552</v>
      </c>
      <c r="O18" s="4"/>
      <c r="P18" s="4"/>
      <c r="Q18" s="16">
        <f t="shared" si="6"/>
        <v>0</v>
      </c>
      <c r="R18" s="16">
        <f t="shared" si="2"/>
        <v>888.69311999999991</v>
      </c>
      <c r="S18" s="4"/>
      <c r="T18" s="16">
        <f t="shared" si="3"/>
        <v>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6"/>
      <c r="AJ18" s="17">
        <f t="shared" si="7"/>
        <v>0</v>
      </c>
      <c r="AK18" s="16">
        <f t="shared" si="4"/>
        <v>2221.7327999999998</v>
      </c>
    </row>
    <row r="19" spans="1:39" x14ac:dyDescent="0.2">
      <c r="A19" s="4"/>
      <c r="B19" s="4"/>
      <c r="C19" s="18" t="s">
        <v>59</v>
      </c>
      <c r="D19" s="4" t="s">
        <v>50</v>
      </c>
      <c r="E19" s="4"/>
      <c r="F19" s="13" t="s">
        <v>61</v>
      </c>
      <c r="G19" s="13">
        <v>1</v>
      </c>
      <c r="H19" s="13">
        <v>10</v>
      </c>
      <c r="I19" s="14">
        <f t="shared" si="5"/>
        <v>548.57600000000002</v>
      </c>
      <c r="J19" s="4" t="s">
        <v>54</v>
      </c>
      <c r="K19" s="15">
        <v>0.5</v>
      </c>
      <c r="L19" s="16">
        <f t="shared" si="0"/>
        <v>274.28800000000001</v>
      </c>
      <c r="M19" s="4">
        <v>0.2</v>
      </c>
      <c r="N19" s="16">
        <f t="shared" si="1"/>
        <v>54.857600000000005</v>
      </c>
      <c r="O19" s="4"/>
      <c r="P19" s="4"/>
      <c r="Q19" s="16">
        <f t="shared" si="6"/>
        <v>0</v>
      </c>
      <c r="R19" s="16">
        <f t="shared" si="2"/>
        <v>329.1456</v>
      </c>
      <c r="S19" s="4"/>
      <c r="T19" s="16">
        <f t="shared" si="3"/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6"/>
      <c r="AJ19" s="17">
        <f t="shared" si="7"/>
        <v>0</v>
      </c>
      <c r="AK19" s="16">
        <f t="shared" si="4"/>
        <v>822.86400000000003</v>
      </c>
    </row>
    <row r="20" spans="1:39" x14ac:dyDescent="0.2">
      <c r="A20" s="4"/>
      <c r="B20" s="4"/>
      <c r="C20" s="18" t="s">
        <v>59</v>
      </c>
      <c r="D20" s="4" t="s">
        <v>50</v>
      </c>
      <c r="E20" s="4"/>
      <c r="F20" s="13" t="s">
        <v>57</v>
      </c>
      <c r="G20" s="13">
        <v>1</v>
      </c>
      <c r="H20" s="13">
        <v>12</v>
      </c>
      <c r="I20" s="14">
        <f t="shared" si="5"/>
        <v>658.2912</v>
      </c>
      <c r="J20" s="4" t="s">
        <v>54</v>
      </c>
      <c r="K20" s="15">
        <v>0.5</v>
      </c>
      <c r="L20" s="16">
        <f t="shared" si="0"/>
        <v>329.1456</v>
      </c>
      <c r="M20" s="4">
        <v>0.2</v>
      </c>
      <c r="N20" s="16">
        <f t="shared" si="1"/>
        <v>65.829120000000003</v>
      </c>
      <c r="O20" s="4"/>
      <c r="P20" s="4"/>
      <c r="Q20" s="16">
        <f t="shared" si="6"/>
        <v>0</v>
      </c>
      <c r="R20" s="16">
        <f t="shared" si="2"/>
        <v>394.97471999999999</v>
      </c>
      <c r="S20" s="4"/>
      <c r="T20" s="16">
        <f t="shared" si="3"/>
        <v>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6"/>
      <c r="AJ20" s="17">
        <f t="shared" si="7"/>
        <v>0</v>
      </c>
      <c r="AK20" s="16">
        <f t="shared" si="4"/>
        <v>987.43679999999995</v>
      </c>
    </row>
    <row r="21" spans="1:39" x14ac:dyDescent="0.2">
      <c r="A21" s="4"/>
      <c r="B21" s="4"/>
      <c r="C21" s="18" t="s">
        <v>62</v>
      </c>
      <c r="D21" s="4" t="s">
        <v>50</v>
      </c>
      <c r="E21" s="4"/>
      <c r="F21" s="13" t="s">
        <v>58</v>
      </c>
      <c r="G21" s="13">
        <v>1</v>
      </c>
      <c r="H21" s="13">
        <v>12</v>
      </c>
      <c r="I21" s="14">
        <f t="shared" si="5"/>
        <v>658.2912</v>
      </c>
      <c r="J21" s="4" t="s">
        <v>54</v>
      </c>
      <c r="K21" s="15">
        <v>0.5</v>
      </c>
      <c r="L21" s="16">
        <f t="shared" si="0"/>
        <v>329.1456</v>
      </c>
      <c r="M21" s="4">
        <v>0.2</v>
      </c>
      <c r="N21" s="16">
        <f t="shared" si="1"/>
        <v>65.829120000000003</v>
      </c>
      <c r="O21" s="4"/>
      <c r="P21" s="4"/>
      <c r="Q21" s="16">
        <f t="shared" si="6"/>
        <v>0</v>
      </c>
      <c r="R21" s="16">
        <f t="shared" si="2"/>
        <v>394.97471999999999</v>
      </c>
      <c r="S21" s="4"/>
      <c r="T21" s="16">
        <f t="shared" si="3"/>
        <v>0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6"/>
      <c r="AJ21" s="17">
        <f t="shared" si="7"/>
        <v>0</v>
      </c>
      <c r="AK21" s="16">
        <f t="shared" si="4"/>
        <v>987.43679999999995</v>
      </c>
    </row>
    <row r="22" spans="1:39" x14ac:dyDescent="0.2">
      <c r="A22" s="4"/>
      <c r="B22" s="4"/>
      <c r="C22" s="4"/>
      <c r="D22" s="4"/>
      <c r="E22" s="4"/>
      <c r="F22" s="4"/>
      <c r="G22" s="19">
        <f>SUM(G11:G21)</f>
        <v>29</v>
      </c>
      <c r="H22" s="4"/>
      <c r="I22" s="17">
        <f>SUM(I11:I21)</f>
        <v>22436.758400000002</v>
      </c>
      <c r="J22" s="4"/>
      <c r="K22" s="4"/>
      <c r="L22" s="17">
        <f>SUM(L11:L21)</f>
        <v>11218.379200000001</v>
      </c>
      <c r="M22" s="4"/>
      <c r="N22" s="17">
        <f>SUM(N11:N21)</f>
        <v>2243.6758399999994</v>
      </c>
      <c r="O22" s="4"/>
      <c r="P22" s="4"/>
      <c r="Q22" s="17">
        <f>SUM(Q11:Q21)</f>
        <v>2863.5667200000003</v>
      </c>
      <c r="R22" s="17">
        <f>SUM(R11:R21)</f>
        <v>16325.621760000002</v>
      </c>
      <c r="S22" s="4"/>
      <c r="T22" s="17">
        <f>SUM(T11:T21)</f>
        <v>1145.4266880000002</v>
      </c>
      <c r="U22" s="17">
        <f>SUM(U11:U21)</f>
        <v>1380</v>
      </c>
      <c r="V22" s="17">
        <f>SUM(V11:V21)</f>
        <v>0</v>
      </c>
      <c r="W22" s="17">
        <f>SUM(W11:W21)</f>
        <v>0</v>
      </c>
      <c r="X22" s="17">
        <f>SUM(X11:X21)</f>
        <v>0</v>
      </c>
      <c r="Y22" s="4"/>
      <c r="Z22" s="17">
        <f>SUM(Z11:Z21)</f>
        <v>500</v>
      </c>
      <c r="AA22" s="17">
        <f>SUM(AA11:AA21)</f>
        <v>0</v>
      </c>
      <c r="AB22" s="17">
        <f>SUM(AB11:AB21)</f>
        <v>0</v>
      </c>
      <c r="AC22" s="17">
        <f>SUM(AC11:AC21)</f>
        <v>0</v>
      </c>
      <c r="AD22" s="4"/>
      <c r="AE22" s="17">
        <f>SUM(AE11:AE21)</f>
        <v>0</v>
      </c>
      <c r="AF22" s="4"/>
      <c r="AG22" s="17">
        <f>SUM(AG11:AG21)</f>
        <v>0</v>
      </c>
      <c r="AH22" s="17">
        <f>SUM(AH11:AH21)</f>
        <v>0</v>
      </c>
      <c r="AI22" s="17">
        <f>SUM(AI11:AI21)</f>
        <v>2448.8432640000001</v>
      </c>
      <c r="AJ22" s="17">
        <f>SUM(AJ11:AJ21)</f>
        <v>5474.2699519999996</v>
      </c>
      <c r="AK22" s="17">
        <f>SUM(AK11:AK21)</f>
        <v>54499.729280000007</v>
      </c>
      <c r="AL22" s="1">
        <v>72667.460000000006</v>
      </c>
      <c r="AM22" s="20">
        <f>AK22-AL22</f>
        <v>-18167.73072</v>
      </c>
    </row>
    <row r="23" spans="1:39" x14ac:dyDescent="0.2">
      <c r="AL23" s="1">
        <f>AK22/AL22</f>
        <v>0.7499880865520826</v>
      </c>
    </row>
  </sheetData>
  <mergeCells count="31">
    <mergeCell ref="S2:T2"/>
    <mergeCell ref="S3:T3"/>
    <mergeCell ref="AF7:AG7"/>
    <mergeCell ref="AD7:AE7"/>
    <mergeCell ref="AI5:AJ5"/>
    <mergeCell ref="AI6:AJ6"/>
    <mergeCell ref="AI7:AJ7"/>
    <mergeCell ref="AI9:AI10"/>
    <mergeCell ref="AJ8:AJ10"/>
    <mergeCell ref="AK8:AK10"/>
    <mergeCell ref="J9:K9"/>
    <mergeCell ref="L9:L10"/>
    <mergeCell ref="M9:N9"/>
    <mergeCell ref="O9:P9"/>
    <mergeCell ref="Q9:Q10"/>
    <mergeCell ref="S9:T9"/>
    <mergeCell ref="AD9:AE9"/>
    <mergeCell ref="AF9:AG9"/>
    <mergeCell ref="S8:AH8"/>
    <mergeCell ref="F8:F10"/>
    <mergeCell ref="A8:A10"/>
    <mergeCell ref="B8:B10"/>
    <mergeCell ref="C8:C10"/>
    <mergeCell ref="D8:D10"/>
    <mergeCell ref="E8:E10"/>
    <mergeCell ref="G8:G10"/>
    <mergeCell ref="H8:H10"/>
    <mergeCell ref="I8:I10"/>
    <mergeCell ref="J8:Q8"/>
    <mergeCell ref="R8:R10"/>
    <mergeCell ref="S4:U7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2019-02-18T03:39:19Z</dcterms:modified>
</cp:coreProperties>
</file>