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1"/>
  </bookViews>
  <sheets>
    <sheet name="Лист1" sheetId="1" r:id="rId1"/>
    <sheet name="расч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<sst xmlns="http://schemas.openxmlformats.org/spreadsheetml/2006/main" count="125" uniqueCount="58">
  <si>
    <t>Изменение плана на субсидию  по компенсацию коммльгот педработникам общего и  дополнительного образования</t>
  </si>
  <si>
    <t>1.Общее образование</t>
  </si>
  <si>
    <t>№</t>
  </si>
  <si>
    <t>Наименование ОУ</t>
  </si>
  <si>
    <t>Количество</t>
  </si>
  <si>
    <t>Сумма за год</t>
  </si>
  <si>
    <t>Должно</t>
  </si>
  <si>
    <t>План</t>
  </si>
  <si>
    <t>Сумма изменений</t>
  </si>
  <si>
    <t>МБОУ Алтанская СОШ</t>
  </si>
  <si>
    <t>МБОУ Балыктахская  СОШ</t>
  </si>
  <si>
    <t>МБОУ Батаринская  СОШ</t>
  </si>
  <si>
    <t>МБОУ Бедиминская  СОШ</t>
  </si>
  <si>
    <t>МБОУ Быраминская ООШ</t>
  </si>
  <si>
    <t>МБОУ Бютейдяхская  СОШ</t>
  </si>
  <si>
    <t>МБОУ Догдогинская  ООШ</t>
  </si>
  <si>
    <t>МБОУ Дойдунская начальная школа-сад</t>
  </si>
  <si>
    <t>МБОУ Жабыльская СОШ</t>
  </si>
  <si>
    <t>МБОУ Майинская вечерняя школа</t>
  </si>
  <si>
    <t>МБОУ Майинский лицей</t>
  </si>
  <si>
    <t>МБОУ Майинская СОШ им В.П.Ларионова</t>
  </si>
  <si>
    <t>МБОУ Майинская СОШ №2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</si>
  <si>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</si>
  <si>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</si>
  <si>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</si>
  <si>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</si>
  <si>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МБОУ Нижне-Бестхяская СОШ №1</t>
  </si>
  <si>
    <t>МБОУ Нижне-Бестяхская СОШ №2</t>
  </si>
  <si>
    <t>МБОУ Павловская СОШ</t>
  </si>
  <si>
    <t>МБОУ Табагинская СОШ</t>
  </si>
  <si>
    <t>МБОУ Таратская ООШ</t>
  </si>
  <si>
    <t>МБОУ Телигинская СОШ</t>
  </si>
  <si>
    <t>МБОУ Техтюрская СОШ</t>
  </si>
  <si>
    <t>МБОУ Томторская СОШ</t>
  </si>
  <si>
    <t>МБОУ Тумульская ООШ</t>
  </si>
  <si>
    <t>МБОУ Тыллыминская СОШ</t>
  </si>
  <si>
    <t>МБОУ Тюнгюлюнская  СОШ</t>
  </si>
  <si>
    <t>МБОУ Хаптагайская СОШ</t>
  </si>
  <si>
    <t>МБОУ Харанская СОШ</t>
  </si>
  <si>
    <t>МБОУ Хатылыминская начальная школа-сад</t>
  </si>
  <si>
    <t>МБОУ Хоробутская СОШ</t>
  </si>
  <si>
    <t>МБОУ Чемоикинская СОШ</t>
  </si>
  <si>
    <t>МБОУ Чуйинская СОШ</t>
  </si>
  <si>
    <t>Итого по МБОУ:</t>
  </si>
  <si>
    <t>МАОУ Рассолодинская СОШ</t>
  </si>
  <si>
    <t>Всего по школам:</t>
  </si>
  <si>
    <t>в т.ч. по уточнению МОРСЯ</t>
  </si>
  <si>
    <t>по уточнению с ОУ</t>
  </si>
  <si>
    <t>3.Внешкольные учреждения</t>
  </si>
  <si>
    <t>сумма за год</t>
  </si>
  <si>
    <t xml:space="preserve">всего </t>
  </si>
  <si>
    <t>МБОУ ЦПМСС "Кэскил"</t>
  </si>
  <si>
    <t>МБОУ Майинский ДОД</t>
  </si>
  <si>
    <t>Итого:</t>
  </si>
  <si>
    <t>МАОУ "УПЦ"</t>
  </si>
  <si>
    <t>МАОУ Техтюр ДОД</t>
  </si>
  <si>
    <t>Остаток плана на 01.01.17г.</t>
  </si>
  <si>
    <t xml:space="preserve"> в том числе  1107200 по МО РСЯ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</si>
</sst>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17" applyFont="1" applyBorder="1">
      <alignment/>
      <protection/>
    </xf>
    <xf numFmtId="0" fontId="4" fillId="0" borderId="1" xfId="17" applyFont="1" applyFill="1" applyBorder="1" applyAlignment="1">
      <alignment wrapText="1"/>
      <protection/>
    </xf>
    <xf numFmtId="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17" applyFont="1" applyFill="1" applyBorder="1">
      <alignment/>
      <protection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0" borderId="1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7">
      <selection activeCell="A37" sqref="A1:IV16384"/>
    </sheetView>
  </sheetViews>
  <sheetFormatPr defaultColWidth="9.00390625" defaultRowHeight="12.75"/>
  <cols>
    <col min="1" max="1" width="4.625" style="3" customWidth="1"/>
    <col min="2" max="2" width="26.75390625" style="3" customWidth="1"/>
    <col min="3" max="3" width="12.875" style="3" hidden="1" customWidth="1"/>
    <col min="4" max="4" width="13.375" style="3" hidden="1" customWidth="1"/>
    <col min="5" max="6" width="10.125" style="3" hidden="1" customWidth="1"/>
    <col min="7" max="7" width="13.625" style="3" customWidth="1"/>
    <col min="8" max="16384" width="9.125" style="3" customWidth="1"/>
  </cols>
  <sheetData>
    <row r="1" spans="1:6" s="2" customFormat="1" ht="12.75" customHeight="1">
      <c r="A1" s="1"/>
      <c r="B1" s="1"/>
      <c r="C1" s="1"/>
      <c r="D1" s="1"/>
      <c r="E1" s="1"/>
      <c r="F1" s="1"/>
    </row>
    <row r="2" spans="1:7" s="2" customFormat="1" ht="12.75" customHeight="1">
      <c r="A2" s="51" t="s">
        <v>0</v>
      </c>
      <c r="B2" s="51"/>
      <c r="C2" s="51"/>
      <c r="D2" s="51"/>
      <c r="E2" s="51"/>
      <c r="F2" s="51"/>
      <c r="G2" s="51"/>
    </row>
    <row r="3" spans="1:7" s="2" customFormat="1" ht="39" customHeight="1">
      <c r="A3" s="51"/>
      <c r="B3" s="51"/>
      <c r="C3" s="51"/>
      <c r="D3" s="51"/>
      <c r="E3" s="51"/>
      <c r="F3" s="51"/>
      <c r="G3" s="51"/>
    </row>
    <row r="4" s="2" customFormat="1" ht="22.5" customHeight="1">
      <c r="A4" s="2" t="s">
        <v>1</v>
      </c>
    </row>
    <row r="5" spans="1:7" s="2" customFormat="1" ht="12.75" customHeight="1">
      <c r="A5" s="46" t="s">
        <v>2</v>
      </c>
      <c r="B5" s="44" t="s">
        <v>3</v>
      </c>
      <c r="C5" s="46" t="s">
        <v>4</v>
      </c>
      <c r="D5" s="42" t="s">
        <v>5</v>
      </c>
      <c r="E5" s="42" t="s">
        <v>6</v>
      </c>
      <c r="F5" s="43" t="s">
        <v>7</v>
      </c>
      <c r="G5" s="44" t="s">
        <v>8</v>
      </c>
    </row>
    <row r="6" spans="1:7" ht="23.25" customHeight="1">
      <c r="A6" s="47"/>
      <c r="B6" s="52"/>
      <c r="C6" s="53"/>
      <c r="D6" s="42"/>
      <c r="E6" s="42"/>
      <c r="F6" s="43"/>
      <c r="G6" s="45"/>
    </row>
    <row r="7" spans="1:7" ht="12.75" customHeight="1">
      <c r="A7" s="4">
        <v>1</v>
      </c>
      <c r="B7" s="5" t="s">
        <v>9</v>
      </c>
      <c r="C7" s="6">
        <v>18</v>
      </c>
      <c r="D7" s="7">
        <v>13200</v>
      </c>
      <c r="E7" s="7">
        <f aca="true" t="shared" si="0" ref="E7:E40">C7*D7</f>
        <v>237600</v>
      </c>
      <c r="F7" s="8">
        <f aca="true" t="shared" si="1" ref="F7:F17">ROUND(E7*0.9750844,0)</f>
        <v>231680</v>
      </c>
      <c r="G7" s="9">
        <v>-14980</v>
      </c>
    </row>
    <row r="8" spans="1:7" ht="12">
      <c r="A8" s="4">
        <v>2</v>
      </c>
      <c r="B8" s="5" t="s">
        <v>10</v>
      </c>
      <c r="C8" s="6">
        <v>28.25</v>
      </c>
      <c r="D8" s="7">
        <v>13200</v>
      </c>
      <c r="E8" s="7">
        <f t="shared" si="0"/>
        <v>372900</v>
      </c>
      <c r="F8" s="8">
        <f t="shared" si="1"/>
        <v>363609</v>
      </c>
      <c r="G8" s="9">
        <v>-18209</v>
      </c>
    </row>
    <row r="9" spans="1:7" ht="12.75" customHeight="1">
      <c r="A9" s="4">
        <v>3</v>
      </c>
      <c r="B9" s="5" t="s">
        <v>11</v>
      </c>
      <c r="C9" s="6">
        <v>25.416666666666668</v>
      </c>
      <c r="D9" s="7">
        <v>13200</v>
      </c>
      <c r="E9" s="7">
        <f t="shared" si="0"/>
        <v>335500</v>
      </c>
      <c r="F9" s="8">
        <f t="shared" si="1"/>
        <v>327141</v>
      </c>
      <c r="G9" s="9">
        <v>-47559</v>
      </c>
    </row>
    <row r="10" spans="1:7" ht="12">
      <c r="A10" s="4">
        <v>4</v>
      </c>
      <c r="B10" s="5" t="s">
        <v>12</v>
      </c>
      <c r="C10" s="6">
        <v>14.833333333333334</v>
      </c>
      <c r="D10" s="7">
        <v>13200</v>
      </c>
      <c r="E10" s="7">
        <f t="shared" si="0"/>
        <v>195800</v>
      </c>
      <c r="F10" s="8">
        <f t="shared" si="1"/>
        <v>190922</v>
      </c>
      <c r="G10" s="10">
        <v>1578</v>
      </c>
    </row>
    <row r="11" spans="1:7" ht="12.75" customHeight="1">
      <c r="A11" s="4">
        <v>5</v>
      </c>
      <c r="B11" s="5" t="s">
        <v>13</v>
      </c>
      <c r="C11" s="6">
        <v>18.166666666666668</v>
      </c>
      <c r="D11" s="7">
        <v>13200</v>
      </c>
      <c r="E11" s="7">
        <f t="shared" si="0"/>
        <v>239800.00000000003</v>
      </c>
      <c r="F11" s="8">
        <f t="shared" si="1"/>
        <v>233825</v>
      </c>
      <c r="G11" s="9">
        <v>-2725</v>
      </c>
    </row>
    <row r="12" spans="1:7" ht="12">
      <c r="A12" s="4">
        <v>6</v>
      </c>
      <c r="B12" s="5" t="s">
        <v>14</v>
      </c>
      <c r="C12" s="6">
        <v>24</v>
      </c>
      <c r="D12" s="7">
        <v>13200</v>
      </c>
      <c r="E12" s="7">
        <f t="shared" si="0"/>
        <v>316800</v>
      </c>
      <c r="F12" s="8">
        <f t="shared" si="1"/>
        <v>308907</v>
      </c>
      <c r="G12" s="9">
        <v>-907</v>
      </c>
    </row>
    <row r="13" spans="1:7" ht="12.75" customHeight="1">
      <c r="A13" s="4">
        <v>7</v>
      </c>
      <c r="B13" s="5" t="s">
        <v>15</v>
      </c>
      <c r="C13" s="6">
        <v>18.083333333333332</v>
      </c>
      <c r="D13" s="7">
        <v>13200</v>
      </c>
      <c r="E13" s="7">
        <f t="shared" si="0"/>
        <v>238699.99999999997</v>
      </c>
      <c r="F13" s="8">
        <f t="shared" si="1"/>
        <v>232753</v>
      </c>
      <c r="G13" s="9">
        <v>-17985</v>
      </c>
    </row>
    <row r="14" spans="1:7" ht="24">
      <c r="A14" s="4">
        <v>8</v>
      </c>
      <c r="B14" s="5" t="s">
        <v>16</v>
      </c>
      <c r="C14" s="6">
        <v>5.083333333333333</v>
      </c>
      <c r="D14" s="7">
        <v>13200</v>
      </c>
      <c r="E14" s="7">
        <f t="shared" si="0"/>
        <v>67100</v>
      </c>
      <c r="F14" s="8">
        <f t="shared" si="1"/>
        <v>65428</v>
      </c>
      <c r="G14" s="9">
        <v>572</v>
      </c>
    </row>
    <row r="15" spans="1:7" ht="12.75" customHeight="1">
      <c r="A15" s="4">
        <v>9</v>
      </c>
      <c r="B15" s="5" t="s">
        <v>17</v>
      </c>
      <c r="C15" s="6">
        <v>30.916666666666668</v>
      </c>
      <c r="D15" s="7">
        <v>13200</v>
      </c>
      <c r="E15" s="7">
        <f t="shared" si="0"/>
        <v>408100</v>
      </c>
      <c r="F15" s="8">
        <f t="shared" si="1"/>
        <v>397932</v>
      </c>
      <c r="G15" s="9">
        <v>-17332</v>
      </c>
    </row>
    <row r="16" spans="1:7" ht="24">
      <c r="A16" s="4">
        <v>10</v>
      </c>
      <c r="B16" s="5" t="s">
        <v>18</v>
      </c>
      <c r="C16" s="6">
        <v>5.666666666666667</v>
      </c>
      <c r="D16" s="7">
        <v>13200</v>
      </c>
      <c r="E16" s="7">
        <f t="shared" si="0"/>
        <v>74800</v>
      </c>
      <c r="F16" s="8">
        <f t="shared" si="1"/>
        <v>72936</v>
      </c>
      <c r="G16" s="9">
        <v>1864</v>
      </c>
    </row>
    <row r="17" spans="1:7" ht="12.75" customHeight="1">
      <c r="A17" s="4">
        <v>11</v>
      </c>
      <c r="B17" s="5" t="s">
        <v>19</v>
      </c>
      <c r="C17" s="6">
        <v>31.583333333333332</v>
      </c>
      <c r="D17" s="7">
        <v>13200</v>
      </c>
      <c r="E17" s="7">
        <f t="shared" si="0"/>
        <v>416900</v>
      </c>
      <c r="F17" s="8">
        <f t="shared" si="1"/>
        <v>406513</v>
      </c>
      <c r="G17" s="9">
        <v>2687</v>
      </c>
    </row>
    <row r="18" spans="1:10" ht="24">
      <c r="A18" s="4">
        <v>12</v>
      </c>
      <c r="B18" s="5" t="s">
        <v>20</v>
      </c>
      <c r="C18" s="6">
        <v>85</v>
      </c>
      <c r="D18" s="7">
        <v>13200</v>
      </c>
      <c r="E18" s="7">
        <f t="shared" si="0"/>
        <v>1122000</v>
      </c>
      <c r="F18" s="8">
        <f>ROUND(E18*0.9750844,0)-1+1425600</f>
        <v>2519644</v>
      </c>
      <c r="G18" s="9">
        <f>-377346-1107200</f>
        <v>-1484546</v>
      </c>
      <c r="H18" s="41" t="s">
        <v>57</v>
      </c>
      <c r="I18" s="41"/>
      <c r="J18" s="41"/>
    </row>
    <row r="19" spans="1:7" ht="12.75" customHeight="1">
      <c r="A19" s="4">
        <v>13</v>
      </c>
      <c r="B19" s="5" t="s">
        <v>21</v>
      </c>
      <c r="C19" s="6">
        <v>41.666666666666664</v>
      </c>
      <c r="D19" s="7">
        <v>13200</v>
      </c>
      <c r="E19" s="7">
        <f t="shared" si="0"/>
        <v>550000</v>
      </c>
      <c r="F19" s="8">
        <f aca="true" t="shared" si="2" ref="F19:F40">ROUND(E19*0.9750844,0)</f>
        <v>536296</v>
      </c>
      <c r="G19" s="9">
        <v>-10496</v>
      </c>
    </row>
    <row r="20" spans="1:7" ht="12">
      <c r="A20" s="4">
        <v>14</v>
      </c>
      <c r="B20" s="5" t="s">
        <v>22</v>
      </c>
      <c r="C20" s="6">
        <v>19.083333333333332</v>
      </c>
      <c r="D20" s="7">
        <v>13200</v>
      </c>
      <c r="E20" s="7">
        <f t="shared" si="0"/>
        <v>251899.99999999997</v>
      </c>
      <c r="F20" s="8">
        <f t="shared" si="2"/>
        <v>245624</v>
      </c>
      <c r="G20" s="9">
        <v>61881</v>
      </c>
    </row>
    <row r="21" spans="1:7" ht="12.75" customHeight="1">
      <c r="A21" s="4">
        <v>15</v>
      </c>
      <c r="B21" s="5" t="s">
        <v>23</v>
      </c>
      <c r="C21" s="6">
        <v>22</v>
      </c>
      <c r="D21" s="7">
        <v>13200</v>
      </c>
      <c r="E21" s="7">
        <f t="shared" si="0"/>
        <v>290400</v>
      </c>
      <c r="F21" s="8">
        <f t="shared" si="2"/>
        <v>283165</v>
      </c>
      <c r="G21" s="9">
        <v>35519</v>
      </c>
    </row>
    <row r="22" spans="1:7" ht="12">
      <c r="A22" s="4">
        <v>16</v>
      </c>
      <c r="B22" s="5" t="s">
        <v>24</v>
      </c>
      <c r="C22" s="6">
        <v>15.583333333333334</v>
      </c>
      <c r="D22" s="7">
        <v>13200</v>
      </c>
      <c r="E22" s="7">
        <f t="shared" si="0"/>
        <v>205700</v>
      </c>
      <c r="F22" s="8">
        <f t="shared" si="2"/>
        <v>200575</v>
      </c>
      <c r="G22" s="9">
        <v>-28975</v>
      </c>
    </row>
    <row r="23" spans="1:7" ht="12.75" customHeight="1">
      <c r="A23" s="4">
        <v>17</v>
      </c>
      <c r="B23" s="5" t="s">
        <v>25</v>
      </c>
      <c r="C23" s="6">
        <v>16</v>
      </c>
      <c r="D23" s="7">
        <v>13200</v>
      </c>
      <c r="E23" s="7">
        <f t="shared" si="0"/>
        <v>211200</v>
      </c>
      <c r="F23" s="8">
        <f t="shared" si="2"/>
        <v>205938</v>
      </c>
      <c r="G23" s="9">
        <v>43399</v>
      </c>
    </row>
    <row r="24" spans="1:7" ht="24">
      <c r="A24" s="4">
        <v>18</v>
      </c>
      <c r="B24" s="5" t="s">
        <v>26</v>
      </c>
      <c r="C24" s="11">
        <v>35</v>
      </c>
      <c r="D24" s="7">
        <v>13200</v>
      </c>
      <c r="E24" s="7">
        <f t="shared" si="0"/>
        <v>462000</v>
      </c>
      <c r="F24" s="8">
        <f t="shared" si="2"/>
        <v>450489</v>
      </c>
      <c r="G24" s="9">
        <v>-11139</v>
      </c>
    </row>
    <row r="25" spans="1:7" ht="24" customHeight="1">
      <c r="A25" s="4">
        <v>19</v>
      </c>
      <c r="B25" s="5" t="s">
        <v>27</v>
      </c>
      <c r="C25" s="11">
        <v>29</v>
      </c>
      <c r="D25" s="7">
        <v>13200</v>
      </c>
      <c r="E25" s="7">
        <f t="shared" si="0"/>
        <v>382800</v>
      </c>
      <c r="F25" s="8">
        <f t="shared" si="2"/>
        <v>373262</v>
      </c>
      <c r="G25" s="9">
        <v>56838</v>
      </c>
    </row>
    <row r="26" spans="1:7" ht="12">
      <c r="A26" s="4">
        <v>20</v>
      </c>
      <c r="B26" s="5" t="s">
        <v>28</v>
      </c>
      <c r="C26" s="6">
        <v>38.5</v>
      </c>
      <c r="D26" s="7">
        <v>13200</v>
      </c>
      <c r="E26" s="7">
        <f t="shared" si="0"/>
        <v>508200</v>
      </c>
      <c r="F26" s="8">
        <f t="shared" si="2"/>
        <v>495538</v>
      </c>
      <c r="G26" s="9">
        <v>50062</v>
      </c>
    </row>
    <row r="27" spans="1:7" ht="12.75" customHeight="1">
      <c r="A27" s="4">
        <v>21</v>
      </c>
      <c r="B27" s="5" t="s">
        <v>29</v>
      </c>
      <c r="C27" s="6">
        <v>19.958333333333332</v>
      </c>
      <c r="D27" s="7">
        <v>13200</v>
      </c>
      <c r="E27" s="7">
        <f t="shared" si="0"/>
        <v>263450</v>
      </c>
      <c r="F27" s="8">
        <f t="shared" si="2"/>
        <v>256886</v>
      </c>
      <c r="G27" s="9">
        <v>7701</v>
      </c>
    </row>
    <row r="28" spans="1:7" ht="12">
      <c r="A28" s="4">
        <v>22</v>
      </c>
      <c r="B28" s="5" t="s">
        <v>30</v>
      </c>
      <c r="C28" s="6">
        <v>11</v>
      </c>
      <c r="D28" s="7">
        <v>13200</v>
      </c>
      <c r="E28" s="7">
        <f t="shared" si="0"/>
        <v>145200</v>
      </c>
      <c r="F28" s="8">
        <f t="shared" si="2"/>
        <v>141582</v>
      </c>
      <c r="G28" s="9">
        <v>-6282</v>
      </c>
    </row>
    <row r="29" spans="1:7" ht="12.75" customHeight="1">
      <c r="A29" s="4">
        <v>23</v>
      </c>
      <c r="B29" s="5" t="s">
        <v>31</v>
      </c>
      <c r="C29" s="6">
        <v>21.333333333333332</v>
      </c>
      <c r="D29" s="7">
        <v>13200</v>
      </c>
      <c r="E29" s="7">
        <f t="shared" si="0"/>
        <v>281600</v>
      </c>
      <c r="F29" s="8">
        <f t="shared" si="2"/>
        <v>274584</v>
      </c>
      <c r="G29" s="9">
        <v>-10655</v>
      </c>
    </row>
    <row r="30" spans="1:7" ht="12">
      <c r="A30" s="4">
        <v>24</v>
      </c>
      <c r="B30" s="5" t="s">
        <v>32</v>
      </c>
      <c r="C30" s="6">
        <v>24.5</v>
      </c>
      <c r="D30" s="7">
        <v>13200</v>
      </c>
      <c r="E30" s="7">
        <f t="shared" si="0"/>
        <v>323400</v>
      </c>
      <c r="F30" s="8">
        <f t="shared" si="2"/>
        <v>315342</v>
      </c>
      <c r="G30" s="9">
        <v>-18342</v>
      </c>
    </row>
    <row r="31" spans="1:7" ht="12.75" customHeight="1">
      <c r="A31" s="4">
        <v>25</v>
      </c>
      <c r="B31" s="5" t="s">
        <v>33</v>
      </c>
      <c r="C31" s="6">
        <v>18.833333333333332</v>
      </c>
      <c r="D31" s="7">
        <v>13200</v>
      </c>
      <c r="E31" s="7">
        <f t="shared" si="0"/>
        <v>248599.99999999997</v>
      </c>
      <c r="F31" s="8">
        <f t="shared" si="2"/>
        <v>242406</v>
      </c>
      <c r="G31" s="9">
        <v>694</v>
      </c>
    </row>
    <row r="32" spans="1:7" ht="12">
      <c r="A32" s="4">
        <v>26</v>
      </c>
      <c r="B32" s="5" t="s">
        <v>34</v>
      </c>
      <c r="C32" s="6">
        <v>26.5</v>
      </c>
      <c r="D32" s="7">
        <v>13200</v>
      </c>
      <c r="E32" s="7">
        <f t="shared" si="0"/>
        <v>349800</v>
      </c>
      <c r="F32" s="8">
        <f t="shared" si="2"/>
        <v>341085</v>
      </c>
      <c r="G32" s="9">
        <v>-24285</v>
      </c>
    </row>
    <row r="33" spans="1:7" ht="12.75" customHeight="1">
      <c r="A33" s="4">
        <v>27</v>
      </c>
      <c r="B33" s="5" t="s">
        <v>35</v>
      </c>
      <c r="C33" s="6">
        <v>19.75</v>
      </c>
      <c r="D33" s="7">
        <v>13200</v>
      </c>
      <c r="E33" s="7">
        <f t="shared" si="0"/>
        <v>260700</v>
      </c>
      <c r="F33" s="8">
        <f t="shared" si="2"/>
        <v>254205</v>
      </c>
      <c r="G33" s="9">
        <v>-16605</v>
      </c>
    </row>
    <row r="34" spans="1:7" ht="12">
      <c r="A34" s="4">
        <v>28</v>
      </c>
      <c r="B34" s="5" t="s">
        <v>36</v>
      </c>
      <c r="C34" s="6">
        <v>39.083333333333336</v>
      </c>
      <c r="D34" s="7">
        <v>13200</v>
      </c>
      <c r="E34" s="7">
        <f t="shared" si="0"/>
        <v>515900.00000000006</v>
      </c>
      <c r="F34" s="8">
        <f t="shared" si="2"/>
        <v>503046</v>
      </c>
      <c r="G34" s="9">
        <v>20254</v>
      </c>
    </row>
    <row r="35" spans="1:7" ht="12.75" customHeight="1">
      <c r="A35" s="4">
        <v>29</v>
      </c>
      <c r="B35" s="5" t="s">
        <v>37</v>
      </c>
      <c r="C35" s="6">
        <v>26.166666666666668</v>
      </c>
      <c r="D35" s="7">
        <v>13200</v>
      </c>
      <c r="E35" s="7">
        <f t="shared" si="0"/>
        <v>345400</v>
      </c>
      <c r="F35" s="8">
        <f t="shared" si="2"/>
        <v>336794</v>
      </c>
      <c r="G35" s="9">
        <v>-19994</v>
      </c>
    </row>
    <row r="36" spans="1:7" ht="12">
      <c r="A36" s="4">
        <v>30</v>
      </c>
      <c r="B36" s="5" t="s">
        <v>38</v>
      </c>
      <c r="C36" s="6">
        <v>20.583333333333332</v>
      </c>
      <c r="D36" s="7">
        <v>13200</v>
      </c>
      <c r="E36" s="7">
        <f t="shared" si="0"/>
        <v>271700</v>
      </c>
      <c r="F36" s="8">
        <f t="shared" si="2"/>
        <v>264930</v>
      </c>
      <c r="G36" s="9">
        <v>-9730</v>
      </c>
    </row>
    <row r="37" spans="1:7" ht="24" customHeight="1">
      <c r="A37" s="4">
        <v>31</v>
      </c>
      <c r="B37" s="5" t="s">
        <v>39</v>
      </c>
      <c r="C37" s="6">
        <v>5.75</v>
      </c>
      <c r="D37" s="7">
        <v>13200</v>
      </c>
      <c r="E37" s="7">
        <f t="shared" si="0"/>
        <v>75900</v>
      </c>
      <c r="F37" s="8">
        <f t="shared" si="2"/>
        <v>74009</v>
      </c>
      <c r="G37" s="9">
        <v>5191</v>
      </c>
    </row>
    <row r="38" spans="1:7" ht="12">
      <c r="A38" s="4">
        <v>32</v>
      </c>
      <c r="B38" s="5" t="s">
        <v>40</v>
      </c>
      <c r="C38" s="6">
        <v>20.333333333333332</v>
      </c>
      <c r="D38" s="7">
        <v>13200</v>
      </c>
      <c r="E38" s="7">
        <f t="shared" si="0"/>
        <v>268400</v>
      </c>
      <c r="F38" s="8">
        <f t="shared" si="2"/>
        <v>261713</v>
      </c>
      <c r="G38" s="9">
        <v>-10913</v>
      </c>
    </row>
    <row r="39" spans="1:7" ht="12.75" customHeight="1">
      <c r="A39" s="4">
        <v>33</v>
      </c>
      <c r="B39" s="5" t="s">
        <v>41</v>
      </c>
      <c r="C39" s="6">
        <v>28.25</v>
      </c>
      <c r="D39" s="7">
        <v>13200</v>
      </c>
      <c r="E39" s="7">
        <f t="shared" si="0"/>
        <v>372900</v>
      </c>
      <c r="F39" s="8">
        <f t="shared" si="2"/>
        <v>363609</v>
      </c>
      <c r="G39" s="9">
        <v>-55609</v>
      </c>
    </row>
    <row r="40" spans="1:7" ht="12">
      <c r="A40" s="4">
        <v>34</v>
      </c>
      <c r="B40" s="5" t="s">
        <v>42</v>
      </c>
      <c r="C40" s="6">
        <v>17.083333333333332</v>
      </c>
      <c r="D40" s="7">
        <v>13200</v>
      </c>
      <c r="E40" s="7">
        <f t="shared" si="0"/>
        <v>225499.99999999997</v>
      </c>
      <c r="F40" s="8">
        <f t="shared" si="2"/>
        <v>219882</v>
      </c>
      <c r="G40" s="9">
        <v>32477</v>
      </c>
    </row>
    <row r="41" spans="1:7" ht="12.75" customHeight="1">
      <c r="A41" s="12"/>
      <c r="B41" s="13" t="s">
        <v>43</v>
      </c>
      <c r="C41" s="14">
        <f>SUM(C7:C40)</f>
        <v>820.9583333333335</v>
      </c>
      <c r="D41" s="15"/>
      <c r="E41" s="15">
        <f>SUM(E7:E40)</f>
        <v>10836650</v>
      </c>
      <c r="F41" s="16">
        <f>SUM(F7:F40)</f>
        <v>11992250</v>
      </c>
      <c r="G41" s="17">
        <f>SUM(G7:G40)</f>
        <v>-1506551</v>
      </c>
    </row>
    <row r="42" spans="1:7" ht="12">
      <c r="A42" s="18">
        <v>35</v>
      </c>
      <c r="B42" s="5" t="s">
        <v>44</v>
      </c>
      <c r="C42" s="6">
        <v>25.958333333333332</v>
      </c>
      <c r="D42" s="7">
        <v>13200</v>
      </c>
      <c r="E42" s="7">
        <f>C42*D42</f>
        <v>342650</v>
      </c>
      <c r="F42" s="8">
        <v>342650</v>
      </c>
      <c r="G42" s="9">
        <v>18370</v>
      </c>
    </row>
    <row r="43" spans="1:7" s="24" customFormat="1" ht="12.75" customHeight="1">
      <c r="A43" s="19"/>
      <c r="B43" s="20" t="s">
        <v>45</v>
      </c>
      <c r="C43" s="21">
        <f>C41+C42</f>
        <v>846.9166666666669</v>
      </c>
      <c r="D43" s="22"/>
      <c r="E43" s="22">
        <f>E41+E42</f>
        <v>11179300</v>
      </c>
      <c r="F43" s="23">
        <f>F41+F42</f>
        <v>12334900</v>
      </c>
      <c r="G43" s="22">
        <f>G41+G42</f>
        <v>-1488181</v>
      </c>
    </row>
    <row r="44" spans="2:7" ht="12">
      <c r="B44" s="3" t="s">
        <v>46</v>
      </c>
      <c r="D44" s="25"/>
      <c r="E44" s="26"/>
      <c r="G44" s="9">
        <v>-1107200</v>
      </c>
    </row>
    <row r="45" spans="2:7" ht="12">
      <c r="B45" s="3" t="s">
        <v>47</v>
      </c>
      <c r="D45" s="25"/>
      <c r="E45" s="26"/>
      <c r="G45" s="9">
        <f>G43-G44</f>
        <v>-380981</v>
      </c>
    </row>
    <row r="46" spans="1:7" ht="12">
      <c r="A46" s="2" t="s">
        <v>48</v>
      </c>
      <c r="B46" s="2"/>
      <c r="G46" s="9"/>
    </row>
    <row r="47" spans="1:7" ht="12.75" customHeight="1">
      <c r="A47" s="46" t="s">
        <v>2</v>
      </c>
      <c r="B47" s="48" t="s">
        <v>3</v>
      </c>
      <c r="C47" s="49" t="s">
        <v>4</v>
      </c>
      <c r="D47" s="42" t="s">
        <v>49</v>
      </c>
      <c r="E47" s="42" t="s">
        <v>50</v>
      </c>
      <c r="F47" s="43" t="s">
        <v>7</v>
      </c>
      <c r="G47" s="44" t="s">
        <v>8</v>
      </c>
    </row>
    <row r="48" spans="1:7" ht="17.25" customHeight="1">
      <c r="A48" s="47"/>
      <c r="B48" s="48"/>
      <c r="C48" s="50"/>
      <c r="D48" s="42"/>
      <c r="E48" s="42"/>
      <c r="F48" s="43"/>
      <c r="G48" s="45"/>
    </row>
    <row r="49" spans="1:7" ht="12">
      <c r="A49" s="27">
        <v>1</v>
      </c>
      <c r="B49" s="27" t="s">
        <v>51</v>
      </c>
      <c r="C49" s="28">
        <v>6</v>
      </c>
      <c r="D49" s="7">
        <v>13200</v>
      </c>
      <c r="E49" s="7">
        <f>C49*D49</f>
        <v>79200</v>
      </c>
      <c r="F49" s="29">
        <f>E49</f>
        <v>79200</v>
      </c>
      <c r="G49" s="9">
        <v>-7700</v>
      </c>
    </row>
    <row r="50" spans="1:7" ht="12">
      <c r="A50" s="27">
        <v>2</v>
      </c>
      <c r="B50" s="27" t="s">
        <v>52</v>
      </c>
      <c r="C50" s="28">
        <v>64</v>
      </c>
      <c r="D50" s="7">
        <v>13200</v>
      </c>
      <c r="E50" s="7">
        <f>C50*D50</f>
        <v>844800</v>
      </c>
      <c r="F50" s="29">
        <f>E50</f>
        <v>844800</v>
      </c>
      <c r="G50" s="9">
        <v>29700</v>
      </c>
    </row>
    <row r="51" spans="1:7" ht="12">
      <c r="A51" s="27"/>
      <c r="B51" s="30" t="s">
        <v>53</v>
      </c>
      <c r="C51" s="31">
        <f>SUM(C49:C50)</f>
        <v>70</v>
      </c>
      <c r="D51" s="32">
        <f>SUM(D49:D50)</f>
        <v>26400</v>
      </c>
      <c r="E51" s="32">
        <f>SUM(E49:E50)</f>
        <v>924000</v>
      </c>
      <c r="F51" s="33">
        <f>SUM(F49:F50)</f>
        <v>924000</v>
      </c>
      <c r="G51" s="17">
        <f>SUM(G49:G50)</f>
        <v>22000</v>
      </c>
    </row>
    <row r="52" spans="1:7" ht="12">
      <c r="A52" s="27">
        <v>3</v>
      </c>
      <c r="B52" s="34" t="s">
        <v>54</v>
      </c>
      <c r="C52" s="28">
        <v>13</v>
      </c>
      <c r="D52" s="7">
        <v>13200</v>
      </c>
      <c r="E52" s="7">
        <f>C52*D52</f>
        <v>171600</v>
      </c>
      <c r="F52" s="29">
        <f>E52</f>
        <v>171600</v>
      </c>
      <c r="G52" s="9">
        <v>0</v>
      </c>
    </row>
    <row r="53" spans="1:7" ht="12">
      <c r="A53" s="27">
        <v>4</v>
      </c>
      <c r="B53" s="34" t="s">
        <v>55</v>
      </c>
      <c r="C53" s="28">
        <v>10</v>
      </c>
      <c r="D53" s="7">
        <v>13200</v>
      </c>
      <c r="E53" s="7">
        <f>C53*D53</f>
        <v>132000</v>
      </c>
      <c r="F53" s="29">
        <f>E53</f>
        <v>132000</v>
      </c>
      <c r="G53" s="9">
        <v>26400</v>
      </c>
    </row>
    <row r="54" spans="1:7" ht="12">
      <c r="A54" s="27"/>
      <c r="B54" s="30" t="s">
        <v>53</v>
      </c>
      <c r="C54" s="31">
        <f>SUM(C52:C53)</f>
        <v>23</v>
      </c>
      <c r="D54" s="32">
        <f>SUM(D52:D53)</f>
        <v>26400</v>
      </c>
      <c r="E54" s="32">
        <f>SUM(E52:E53)</f>
        <v>303600</v>
      </c>
      <c r="F54" s="33">
        <f>SUM(F52:F53)</f>
        <v>303600</v>
      </c>
      <c r="G54" s="17">
        <f>SUM(G52:G53)</f>
        <v>26400</v>
      </c>
    </row>
    <row r="55" spans="1:6" ht="12">
      <c r="A55" s="35"/>
      <c r="B55" s="35"/>
      <c r="C55" s="35"/>
      <c r="D55" s="35"/>
      <c r="E55" s="35"/>
      <c r="F55" s="36" t="e">
        <f>#REF!-#REF!</f>
        <v>#REF!</v>
      </c>
    </row>
    <row r="56" spans="1:7" ht="12">
      <c r="A56" s="35"/>
      <c r="B56" s="37" t="s">
        <v>56</v>
      </c>
      <c r="C56" s="35"/>
      <c r="D56" s="35"/>
      <c r="E56" s="38"/>
      <c r="G56" s="39">
        <f>G45+G51+G54</f>
        <v>-332581</v>
      </c>
    </row>
    <row r="57" spans="1:5" ht="12">
      <c r="A57" s="35"/>
      <c r="B57" s="35"/>
      <c r="C57" s="35"/>
      <c r="D57" s="35"/>
      <c r="E57" s="35"/>
    </row>
    <row r="58" spans="1:5" ht="12">
      <c r="A58" s="35"/>
      <c r="B58" s="35"/>
      <c r="C58" s="35"/>
      <c r="D58" s="40"/>
      <c r="E58" s="40"/>
    </row>
  </sheetData>
  <mergeCells count="15">
    <mergeCell ref="A2:G3"/>
    <mergeCell ref="A5:A6"/>
    <mergeCell ref="B5:B6"/>
    <mergeCell ref="C5:C6"/>
    <mergeCell ref="D5:D6"/>
    <mergeCell ref="E5:E6"/>
    <mergeCell ref="F5:F6"/>
    <mergeCell ref="G5:G6"/>
    <mergeCell ref="E47:E48"/>
    <mergeCell ref="F47:F48"/>
    <mergeCell ref="G47:G48"/>
    <mergeCell ref="A47:A48"/>
    <mergeCell ref="B47:B48"/>
    <mergeCell ref="C47:C48"/>
    <mergeCell ref="D47:D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J48" sqref="J48"/>
    </sheetView>
  </sheetViews>
  <sheetFormatPr defaultColWidth="9.00390625" defaultRowHeight="12.75"/>
  <cols>
    <col min="1" max="1" width="4.625" style="3" customWidth="1"/>
    <col min="2" max="2" width="26.75390625" style="3" customWidth="1"/>
    <col min="3" max="3" width="12.875" style="3" hidden="1" customWidth="1"/>
    <col min="4" max="4" width="13.375" style="3" hidden="1" customWidth="1"/>
    <col min="5" max="6" width="10.125" style="3" hidden="1" customWidth="1"/>
    <col min="7" max="7" width="13.625" style="3" customWidth="1"/>
    <col min="8" max="16384" width="9.125" style="3" customWidth="1"/>
  </cols>
  <sheetData>
    <row r="1" spans="1:6" s="2" customFormat="1" ht="12.75" customHeight="1">
      <c r="A1" s="1"/>
      <c r="B1" s="1"/>
      <c r="C1" s="1"/>
      <c r="D1" s="1"/>
      <c r="E1" s="1"/>
      <c r="F1" s="1"/>
    </row>
    <row r="2" spans="1:7" s="2" customFormat="1" ht="12.75" customHeight="1">
      <c r="A2" s="51" t="s">
        <v>0</v>
      </c>
      <c r="B2" s="51"/>
      <c r="C2" s="51"/>
      <c r="D2" s="51"/>
      <c r="E2" s="51"/>
      <c r="F2" s="51"/>
      <c r="G2" s="51"/>
    </row>
    <row r="3" spans="1:7" s="2" customFormat="1" ht="39" customHeight="1">
      <c r="A3" s="51"/>
      <c r="B3" s="51"/>
      <c r="C3" s="51"/>
      <c r="D3" s="51"/>
      <c r="E3" s="51"/>
      <c r="F3" s="51"/>
      <c r="G3" s="51"/>
    </row>
    <row r="4" s="2" customFormat="1" ht="22.5" customHeight="1">
      <c r="A4" s="2" t="s">
        <v>1</v>
      </c>
    </row>
    <row r="5" spans="1:7" s="2" customFormat="1" ht="12.75" customHeight="1">
      <c r="A5" s="46" t="s">
        <v>2</v>
      </c>
      <c r="B5" s="44" t="s">
        <v>3</v>
      </c>
      <c r="C5" s="46" t="s">
        <v>4</v>
      </c>
      <c r="D5" s="42" t="s">
        <v>5</v>
      </c>
      <c r="E5" s="42" t="s">
        <v>6</v>
      </c>
      <c r="F5" s="43" t="s">
        <v>7</v>
      </c>
      <c r="G5" s="44" t="s">
        <v>8</v>
      </c>
    </row>
    <row r="6" spans="1:7" ht="23.25" customHeight="1">
      <c r="A6" s="47"/>
      <c r="B6" s="52"/>
      <c r="C6" s="53"/>
      <c r="D6" s="42"/>
      <c r="E6" s="42"/>
      <c r="F6" s="43"/>
      <c r="G6" s="45"/>
    </row>
    <row r="7" spans="1:7" ht="12.75" customHeight="1">
      <c r="A7" s="4">
        <v>1</v>
      </c>
      <c r="B7" s="5" t="s">
        <v>9</v>
      </c>
      <c r="C7" s="6">
        <v>18</v>
      </c>
      <c r="D7" s="7">
        <v>13200</v>
      </c>
      <c r="E7" s="7">
        <f aca="true" t="shared" si="0" ref="E7:E40">C7*D7</f>
        <v>237600</v>
      </c>
      <c r="F7" s="8">
        <f aca="true" t="shared" si="1" ref="F7:F17">ROUND(E7*0.9750844,0)</f>
        <v>231680</v>
      </c>
      <c r="G7" s="9">
        <v>-14980</v>
      </c>
    </row>
    <row r="8" spans="1:7" ht="12">
      <c r="A8" s="4">
        <v>2</v>
      </c>
      <c r="B8" s="5" t="s">
        <v>10</v>
      </c>
      <c r="C8" s="6">
        <v>28.25</v>
      </c>
      <c r="D8" s="7">
        <v>13200</v>
      </c>
      <c r="E8" s="7">
        <f t="shared" si="0"/>
        <v>372900</v>
      </c>
      <c r="F8" s="8">
        <f t="shared" si="1"/>
        <v>363609</v>
      </c>
      <c r="G8" s="9">
        <v>-18209</v>
      </c>
    </row>
    <row r="9" spans="1:7" ht="12.75" customHeight="1">
      <c r="A9" s="4">
        <v>3</v>
      </c>
      <c r="B9" s="5" t="s">
        <v>11</v>
      </c>
      <c r="C9" s="6">
        <v>25.416666666666668</v>
      </c>
      <c r="D9" s="7">
        <v>13200</v>
      </c>
      <c r="E9" s="7">
        <f t="shared" si="0"/>
        <v>335500</v>
      </c>
      <c r="F9" s="8">
        <f t="shared" si="1"/>
        <v>327141</v>
      </c>
      <c r="G9" s="9">
        <v>-47559</v>
      </c>
    </row>
    <row r="10" spans="1:7" ht="12">
      <c r="A10" s="4">
        <v>4</v>
      </c>
      <c r="B10" s="5" t="s">
        <v>12</v>
      </c>
      <c r="C10" s="6">
        <v>14.833333333333334</v>
      </c>
      <c r="D10" s="7">
        <v>13200</v>
      </c>
      <c r="E10" s="7">
        <f t="shared" si="0"/>
        <v>195800</v>
      </c>
      <c r="F10" s="8">
        <f t="shared" si="1"/>
        <v>190922</v>
      </c>
      <c r="G10" s="10">
        <v>1578</v>
      </c>
    </row>
    <row r="11" spans="1:7" ht="12.75" customHeight="1">
      <c r="A11" s="4">
        <v>5</v>
      </c>
      <c r="B11" s="5" t="s">
        <v>13</v>
      </c>
      <c r="C11" s="6">
        <v>18.166666666666668</v>
      </c>
      <c r="D11" s="7">
        <v>13200</v>
      </c>
      <c r="E11" s="7">
        <f t="shared" si="0"/>
        <v>239800.00000000003</v>
      </c>
      <c r="F11" s="8">
        <f t="shared" si="1"/>
        <v>233825</v>
      </c>
      <c r="G11" s="9">
        <v>-2725</v>
      </c>
    </row>
    <row r="12" spans="1:7" ht="12">
      <c r="A12" s="4">
        <v>6</v>
      </c>
      <c r="B12" s="5" t="s">
        <v>14</v>
      </c>
      <c r="C12" s="6">
        <v>24</v>
      </c>
      <c r="D12" s="7">
        <v>13200</v>
      </c>
      <c r="E12" s="7">
        <f t="shared" si="0"/>
        <v>316800</v>
      </c>
      <c r="F12" s="8">
        <f t="shared" si="1"/>
        <v>308907</v>
      </c>
      <c r="G12" s="9">
        <v>-907</v>
      </c>
    </row>
    <row r="13" spans="1:7" ht="12.75" customHeight="1">
      <c r="A13" s="4">
        <v>7</v>
      </c>
      <c r="B13" s="5" t="s">
        <v>15</v>
      </c>
      <c r="C13" s="6">
        <v>18.083333333333332</v>
      </c>
      <c r="D13" s="7">
        <v>13200</v>
      </c>
      <c r="E13" s="7">
        <f t="shared" si="0"/>
        <v>238699.99999999997</v>
      </c>
      <c r="F13" s="8">
        <f t="shared" si="1"/>
        <v>232753</v>
      </c>
      <c r="G13" s="9">
        <v>-17985</v>
      </c>
    </row>
    <row r="14" spans="1:7" ht="24">
      <c r="A14" s="4">
        <v>8</v>
      </c>
      <c r="B14" s="5" t="s">
        <v>16</v>
      </c>
      <c r="C14" s="6">
        <v>5.083333333333333</v>
      </c>
      <c r="D14" s="7">
        <v>13200</v>
      </c>
      <c r="E14" s="7">
        <f t="shared" si="0"/>
        <v>67100</v>
      </c>
      <c r="F14" s="8">
        <f t="shared" si="1"/>
        <v>65428</v>
      </c>
      <c r="G14" s="9">
        <v>572</v>
      </c>
    </row>
    <row r="15" spans="1:7" ht="12.75" customHeight="1">
      <c r="A15" s="4">
        <v>9</v>
      </c>
      <c r="B15" s="5" t="s">
        <v>17</v>
      </c>
      <c r="C15" s="6">
        <v>30.916666666666668</v>
      </c>
      <c r="D15" s="7">
        <v>13200</v>
      </c>
      <c r="E15" s="7">
        <f t="shared" si="0"/>
        <v>408100</v>
      </c>
      <c r="F15" s="8">
        <f t="shared" si="1"/>
        <v>397932</v>
      </c>
      <c r="G15" s="9">
        <v>-17332</v>
      </c>
    </row>
    <row r="16" spans="1:7" ht="24">
      <c r="A16" s="4">
        <v>10</v>
      </c>
      <c r="B16" s="5" t="s">
        <v>18</v>
      </c>
      <c r="C16" s="6">
        <v>5.666666666666667</v>
      </c>
      <c r="D16" s="7">
        <v>13200</v>
      </c>
      <c r="E16" s="7">
        <f t="shared" si="0"/>
        <v>74800</v>
      </c>
      <c r="F16" s="8">
        <f t="shared" si="1"/>
        <v>72936</v>
      </c>
      <c r="G16" s="9">
        <v>1864</v>
      </c>
    </row>
    <row r="17" spans="1:7" ht="12.75" customHeight="1">
      <c r="A17" s="4">
        <v>11</v>
      </c>
      <c r="B17" s="5" t="s">
        <v>19</v>
      </c>
      <c r="C17" s="6">
        <v>31.583333333333332</v>
      </c>
      <c r="D17" s="7">
        <v>13200</v>
      </c>
      <c r="E17" s="7">
        <f t="shared" si="0"/>
        <v>416900</v>
      </c>
      <c r="F17" s="8">
        <f t="shared" si="1"/>
        <v>406513</v>
      </c>
      <c r="G17" s="9">
        <v>2687</v>
      </c>
    </row>
    <row r="18" spans="1:10" ht="24">
      <c r="A18" s="4">
        <v>12</v>
      </c>
      <c r="B18" s="5" t="s">
        <v>20</v>
      </c>
      <c r="C18" s="6">
        <v>85</v>
      </c>
      <c r="D18" s="7">
        <v>13200</v>
      </c>
      <c r="E18" s="7">
        <f t="shared" si="0"/>
        <v>1122000</v>
      </c>
      <c r="F18" s="8">
        <f>ROUND(E18*0.9750844,0)-1+1425600</f>
        <v>2519644</v>
      </c>
      <c r="G18" s="9">
        <f>-377346-1107200</f>
        <v>-1484546</v>
      </c>
      <c r="H18" s="41" t="s">
        <v>57</v>
      </c>
      <c r="I18" s="41"/>
      <c r="J18" s="41"/>
    </row>
    <row r="19" spans="1:7" ht="12.75" customHeight="1">
      <c r="A19" s="4">
        <v>13</v>
      </c>
      <c r="B19" s="5" t="s">
        <v>21</v>
      </c>
      <c r="C19" s="6">
        <v>41.666666666666664</v>
      </c>
      <c r="D19" s="7">
        <v>13200</v>
      </c>
      <c r="E19" s="7">
        <f t="shared" si="0"/>
        <v>550000</v>
      </c>
      <c r="F19" s="8">
        <f aca="true" t="shared" si="2" ref="F19:F40">ROUND(E19*0.9750844,0)</f>
        <v>536296</v>
      </c>
      <c r="G19" s="9">
        <v>-10496</v>
      </c>
    </row>
    <row r="20" spans="1:7" ht="12">
      <c r="A20" s="4">
        <v>14</v>
      </c>
      <c r="B20" s="5" t="s">
        <v>22</v>
      </c>
      <c r="C20" s="6">
        <v>19.083333333333332</v>
      </c>
      <c r="D20" s="7">
        <v>13200</v>
      </c>
      <c r="E20" s="7">
        <f t="shared" si="0"/>
        <v>251899.99999999997</v>
      </c>
      <c r="F20" s="8">
        <f t="shared" si="2"/>
        <v>245624</v>
      </c>
      <c r="G20" s="9">
        <v>61881</v>
      </c>
    </row>
    <row r="21" spans="1:7" ht="12.75" customHeight="1">
      <c r="A21" s="4">
        <v>15</v>
      </c>
      <c r="B21" s="5" t="s">
        <v>23</v>
      </c>
      <c r="C21" s="6">
        <v>22</v>
      </c>
      <c r="D21" s="7">
        <v>13200</v>
      </c>
      <c r="E21" s="7">
        <f t="shared" si="0"/>
        <v>290400</v>
      </c>
      <c r="F21" s="8">
        <f t="shared" si="2"/>
        <v>283165</v>
      </c>
      <c r="G21" s="9">
        <v>35519</v>
      </c>
    </row>
    <row r="22" spans="1:7" ht="12">
      <c r="A22" s="4">
        <v>16</v>
      </c>
      <c r="B22" s="5" t="s">
        <v>24</v>
      </c>
      <c r="C22" s="6">
        <v>15.583333333333334</v>
      </c>
      <c r="D22" s="7">
        <v>13200</v>
      </c>
      <c r="E22" s="7">
        <f t="shared" si="0"/>
        <v>205700</v>
      </c>
      <c r="F22" s="8">
        <f t="shared" si="2"/>
        <v>200575</v>
      </c>
      <c r="G22" s="9">
        <v>-28975</v>
      </c>
    </row>
    <row r="23" spans="1:7" ht="12.75" customHeight="1">
      <c r="A23" s="4">
        <v>17</v>
      </c>
      <c r="B23" s="5" t="s">
        <v>25</v>
      </c>
      <c r="C23" s="6">
        <v>16</v>
      </c>
      <c r="D23" s="7">
        <v>13200</v>
      </c>
      <c r="E23" s="7">
        <f t="shared" si="0"/>
        <v>211200</v>
      </c>
      <c r="F23" s="8">
        <f t="shared" si="2"/>
        <v>205938</v>
      </c>
      <c r="G23" s="9">
        <v>43399</v>
      </c>
    </row>
    <row r="24" spans="1:7" ht="24">
      <c r="A24" s="4">
        <v>18</v>
      </c>
      <c r="B24" s="5" t="s">
        <v>26</v>
      </c>
      <c r="C24" s="11">
        <v>35</v>
      </c>
      <c r="D24" s="7">
        <v>13200</v>
      </c>
      <c r="E24" s="7">
        <f t="shared" si="0"/>
        <v>462000</v>
      </c>
      <c r="F24" s="8">
        <f t="shared" si="2"/>
        <v>450489</v>
      </c>
      <c r="G24" s="9">
        <v>-11139</v>
      </c>
    </row>
    <row r="25" spans="1:7" ht="24" customHeight="1">
      <c r="A25" s="4">
        <v>19</v>
      </c>
      <c r="B25" s="5" t="s">
        <v>27</v>
      </c>
      <c r="C25" s="11">
        <v>29</v>
      </c>
      <c r="D25" s="7">
        <v>13200</v>
      </c>
      <c r="E25" s="7">
        <f t="shared" si="0"/>
        <v>382800</v>
      </c>
      <c r="F25" s="8">
        <f t="shared" si="2"/>
        <v>373262</v>
      </c>
      <c r="G25" s="9">
        <v>56838</v>
      </c>
    </row>
    <row r="26" spans="1:7" ht="12">
      <c r="A26" s="4">
        <v>20</v>
      </c>
      <c r="B26" s="5" t="s">
        <v>28</v>
      </c>
      <c r="C26" s="6">
        <v>38.5</v>
      </c>
      <c r="D26" s="7">
        <v>13200</v>
      </c>
      <c r="E26" s="7">
        <f t="shared" si="0"/>
        <v>508200</v>
      </c>
      <c r="F26" s="8">
        <f t="shared" si="2"/>
        <v>495538</v>
      </c>
      <c r="G26" s="9">
        <v>50062</v>
      </c>
    </row>
    <row r="27" spans="1:7" ht="12.75" customHeight="1">
      <c r="A27" s="4">
        <v>21</v>
      </c>
      <c r="B27" s="5" t="s">
        <v>29</v>
      </c>
      <c r="C27" s="6">
        <v>19.958333333333332</v>
      </c>
      <c r="D27" s="7">
        <v>13200</v>
      </c>
      <c r="E27" s="7">
        <f t="shared" si="0"/>
        <v>263450</v>
      </c>
      <c r="F27" s="8">
        <f t="shared" si="2"/>
        <v>256886</v>
      </c>
      <c r="G27" s="9">
        <v>7701</v>
      </c>
    </row>
    <row r="28" spans="1:7" ht="12">
      <c r="A28" s="4">
        <v>22</v>
      </c>
      <c r="B28" s="5" t="s">
        <v>30</v>
      </c>
      <c r="C28" s="6">
        <v>11</v>
      </c>
      <c r="D28" s="7">
        <v>13200</v>
      </c>
      <c r="E28" s="7">
        <f t="shared" si="0"/>
        <v>145200</v>
      </c>
      <c r="F28" s="8">
        <f t="shared" si="2"/>
        <v>141582</v>
      </c>
      <c r="G28" s="9">
        <v>-6282</v>
      </c>
    </row>
    <row r="29" spans="1:7" ht="12.75" customHeight="1">
      <c r="A29" s="4">
        <v>23</v>
      </c>
      <c r="B29" s="5" t="s">
        <v>31</v>
      </c>
      <c r="C29" s="6">
        <v>21.333333333333332</v>
      </c>
      <c r="D29" s="7">
        <v>13200</v>
      </c>
      <c r="E29" s="7">
        <f t="shared" si="0"/>
        <v>281600</v>
      </c>
      <c r="F29" s="8">
        <f t="shared" si="2"/>
        <v>274584</v>
      </c>
      <c r="G29" s="9">
        <v>-10655</v>
      </c>
    </row>
    <row r="30" spans="1:7" ht="12">
      <c r="A30" s="4">
        <v>24</v>
      </c>
      <c r="B30" s="5" t="s">
        <v>32</v>
      </c>
      <c r="C30" s="6">
        <v>24.5</v>
      </c>
      <c r="D30" s="7">
        <v>13200</v>
      </c>
      <c r="E30" s="7">
        <f t="shared" si="0"/>
        <v>323400</v>
      </c>
      <c r="F30" s="8">
        <f t="shared" si="2"/>
        <v>315342</v>
      </c>
      <c r="G30" s="9">
        <v>-18342</v>
      </c>
    </row>
    <row r="31" spans="1:7" ht="12.75" customHeight="1">
      <c r="A31" s="4">
        <v>25</v>
      </c>
      <c r="B31" s="5" t="s">
        <v>33</v>
      </c>
      <c r="C31" s="6">
        <v>18.833333333333332</v>
      </c>
      <c r="D31" s="7">
        <v>13200</v>
      </c>
      <c r="E31" s="7">
        <f t="shared" si="0"/>
        <v>248599.99999999997</v>
      </c>
      <c r="F31" s="8">
        <f t="shared" si="2"/>
        <v>242406</v>
      </c>
      <c r="G31" s="9">
        <v>694</v>
      </c>
    </row>
    <row r="32" spans="1:7" ht="12">
      <c r="A32" s="4">
        <v>26</v>
      </c>
      <c r="B32" s="5" t="s">
        <v>34</v>
      </c>
      <c r="C32" s="6">
        <v>26.5</v>
      </c>
      <c r="D32" s="7">
        <v>13200</v>
      </c>
      <c r="E32" s="7">
        <f t="shared" si="0"/>
        <v>349800</v>
      </c>
      <c r="F32" s="8">
        <f t="shared" si="2"/>
        <v>341085</v>
      </c>
      <c r="G32" s="9">
        <v>-24285</v>
      </c>
    </row>
    <row r="33" spans="1:7" ht="12.75" customHeight="1">
      <c r="A33" s="4">
        <v>27</v>
      </c>
      <c r="B33" s="5" t="s">
        <v>35</v>
      </c>
      <c r="C33" s="6">
        <v>19.75</v>
      </c>
      <c r="D33" s="7">
        <v>13200</v>
      </c>
      <c r="E33" s="7">
        <f t="shared" si="0"/>
        <v>260700</v>
      </c>
      <c r="F33" s="8">
        <f t="shared" si="2"/>
        <v>254205</v>
      </c>
      <c r="G33" s="9">
        <v>-16605</v>
      </c>
    </row>
    <row r="34" spans="1:7" ht="12">
      <c r="A34" s="4">
        <v>28</v>
      </c>
      <c r="B34" s="5" t="s">
        <v>36</v>
      </c>
      <c r="C34" s="6">
        <v>39.083333333333336</v>
      </c>
      <c r="D34" s="7">
        <v>13200</v>
      </c>
      <c r="E34" s="7">
        <f t="shared" si="0"/>
        <v>515900.00000000006</v>
      </c>
      <c r="F34" s="8">
        <f t="shared" si="2"/>
        <v>503046</v>
      </c>
      <c r="G34" s="9">
        <v>20254</v>
      </c>
    </row>
    <row r="35" spans="1:7" ht="12.75" customHeight="1">
      <c r="A35" s="4">
        <v>29</v>
      </c>
      <c r="B35" s="5" t="s">
        <v>37</v>
      </c>
      <c r="C35" s="6">
        <v>26.166666666666668</v>
      </c>
      <c r="D35" s="7">
        <v>13200</v>
      </c>
      <c r="E35" s="7">
        <f t="shared" si="0"/>
        <v>345400</v>
      </c>
      <c r="F35" s="8">
        <f t="shared" si="2"/>
        <v>336794</v>
      </c>
      <c r="G35" s="9">
        <v>-19994</v>
      </c>
    </row>
    <row r="36" spans="1:7" ht="12">
      <c r="A36" s="4">
        <v>30</v>
      </c>
      <c r="B36" s="5" t="s">
        <v>38</v>
      </c>
      <c r="C36" s="6">
        <v>20.583333333333332</v>
      </c>
      <c r="D36" s="7">
        <v>13200</v>
      </c>
      <c r="E36" s="7">
        <f t="shared" si="0"/>
        <v>271700</v>
      </c>
      <c r="F36" s="8">
        <f t="shared" si="2"/>
        <v>264930</v>
      </c>
      <c r="G36" s="9">
        <v>-9730</v>
      </c>
    </row>
    <row r="37" spans="1:7" ht="24" customHeight="1">
      <c r="A37" s="4">
        <v>31</v>
      </c>
      <c r="B37" s="5" t="s">
        <v>39</v>
      </c>
      <c r="C37" s="6">
        <v>5.75</v>
      </c>
      <c r="D37" s="7">
        <v>13200</v>
      </c>
      <c r="E37" s="7">
        <f t="shared" si="0"/>
        <v>75900</v>
      </c>
      <c r="F37" s="8">
        <f t="shared" si="2"/>
        <v>74009</v>
      </c>
      <c r="G37" s="9">
        <v>5191</v>
      </c>
    </row>
    <row r="38" spans="1:7" ht="12">
      <c r="A38" s="4">
        <v>32</v>
      </c>
      <c r="B38" s="5" t="s">
        <v>40</v>
      </c>
      <c r="C38" s="6">
        <v>20.333333333333332</v>
      </c>
      <c r="D38" s="7">
        <v>13200</v>
      </c>
      <c r="E38" s="7">
        <f t="shared" si="0"/>
        <v>268400</v>
      </c>
      <c r="F38" s="8">
        <f t="shared" si="2"/>
        <v>261713</v>
      </c>
      <c r="G38" s="9">
        <v>-10913</v>
      </c>
    </row>
    <row r="39" spans="1:7" ht="12.75" customHeight="1">
      <c r="A39" s="4">
        <v>33</v>
      </c>
      <c r="B39" s="5" t="s">
        <v>41</v>
      </c>
      <c r="C39" s="6">
        <v>28.25</v>
      </c>
      <c r="D39" s="7">
        <v>13200</v>
      </c>
      <c r="E39" s="7">
        <f t="shared" si="0"/>
        <v>372900</v>
      </c>
      <c r="F39" s="8">
        <f t="shared" si="2"/>
        <v>363609</v>
      </c>
      <c r="G39" s="9">
        <v>-55609</v>
      </c>
    </row>
    <row r="40" spans="1:7" ht="12">
      <c r="A40" s="4">
        <v>34</v>
      </c>
      <c r="B40" s="5" t="s">
        <v>42</v>
      </c>
      <c r="C40" s="6">
        <v>17.083333333333332</v>
      </c>
      <c r="D40" s="7">
        <v>13200</v>
      </c>
      <c r="E40" s="7">
        <f t="shared" si="0"/>
        <v>225499.99999999997</v>
      </c>
      <c r="F40" s="8">
        <f t="shared" si="2"/>
        <v>219882</v>
      </c>
      <c r="G40" s="9">
        <v>32477</v>
      </c>
    </row>
    <row r="41" spans="1:7" ht="12.75" customHeight="1">
      <c r="A41" s="12"/>
      <c r="B41" s="13" t="s">
        <v>43</v>
      </c>
      <c r="C41" s="14">
        <f>SUM(C7:C40)</f>
        <v>820.9583333333335</v>
      </c>
      <c r="D41" s="15"/>
      <c r="E41" s="15">
        <f>SUM(E7:E40)</f>
        <v>10836650</v>
      </c>
      <c r="F41" s="16">
        <f>SUM(F7:F40)</f>
        <v>11992250</v>
      </c>
      <c r="G41" s="17">
        <f>SUM(G7:G40)</f>
        <v>-1506551</v>
      </c>
    </row>
    <row r="42" spans="1:7" ht="12">
      <c r="A42" s="18">
        <v>35</v>
      </c>
      <c r="B42" s="5" t="s">
        <v>44</v>
      </c>
      <c r="C42" s="6">
        <v>25.958333333333332</v>
      </c>
      <c r="D42" s="7">
        <v>13200</v>
      </c>
      <c r="E42" s="7">
        <f>C42*D42</f>
        <v>342650</v>
      </c>
      <c r="F42" s="8">
        <v>342650</v>
      </c>
      <c r="G42" s="9">
        <v>18370</v>
      </c>
    </row>
    <row r="43" spans="1:7" s="24" customFormat="1" ht="12.75" customHeight="1">
      <c r="A43" s="19"/>
      <c r="B43" s="20" t="s">
        <v>45</v>
      </c>
      <c r="C43" s="21">
        <f>C41+C42</f>
        <v>846.9166666666669</v>
      </c>
      <c r="D43" s="22"/>
      <c r="E43" s="22">
        <f>E41+E42</f>
        <v>11179300</v>
      </c>
      <c r="F43" s="23">
        <f>F41+F42</f>
        <v>12334900</v>
      </c>
      <c r="G43" s="22">
        <f>G41+G42</f>
        <v>-1488181</v>
      </c>
    </row>
    <row r="44" spans="1:7" ht="12">
      <c r="A44" s="2" t="s">
        <v>48</v>
      </c>
      <c r="B44" s="2"/>
      <c r="G44" s="9"/>
    </row>
    <row r="45" spans="1:7" ht="12.75" customHeight="1">
      <c r="A45" s="46" t="s">
        <v>2</v>
      </c>
      <c r="B45" s="48" t="s">
        <v>3</v>
      </c>
      <c r="C45" s="49" t="s">
        <v>4</v>
      </c>
      <c r="D45" s="42" t="s">
        <v>49</v>
      </c>
      <c r="E45" s="42" t="s">
        <v>50</v>
      </c>
      <c r="F45" s="43" t="s">
        <v>7</v>
      </c>
      <c r="G45" s="44" t="s">
        <v>8</v>
      </c>
    </row>
    <row r="46" spans="1:7" ht="17.25" customHeight="1">
      <c r="A46" s="47"/>
      <c r="B46" s="48"/>
      <c r="C46" s="50"/>
      <c r="D46" s="42"/>
      <c r="E46" s="42"/>
      <c r="F46" s="43"/>
      <c r="G46" s="45"/>
    </row>
    <row r="47" spans="1:7" ht="12">
      <c r="A47" s="27">
        <v>1</v>
      </c>
      <c r="B47" s="27" t="s">
        <v>51</v>
      </c>
      <c r="C47" s="28">
        <v>6</v>
      </c>
      <c r="D47" s="7">
        <v>13200</v>
      </c>
      <c r="E47" s="7">
        <f>C47*D47</f>
        <v>79200</v>
      </c>
      <c r="F47" s="29">
        <f>E47</f>
        <v>79200</v>
      </c>
      <c r="G47" s="9">
        <v>-7700</v>
      </c>
    </row>
    <row r="48" spans="1:7" ht="12">
      <c r="A48" s="27">
        <v>2</v>
      </c>
      <c r="B48" s="27" t="s">
        <v>52</v>
      </c>
      <c r="C48" s="28">
        <v>64</v>
      </c>
      <c r="D48" s="7">
        <v>13200</v>
      </c>
      <c r="E48" s="7">
        <f>C48*D48</f>
        <v>844800</v>
      </c>
      <c r="F48" s="29">
        <f>E48</f>
        <v>844800</v>
      </c>
      <c r="G48" s="9">
        <v>29700</v>
      </c>
    </row>
    <row r="49" spans="1:7" ht="12">
      <c r="A49" s="27"/>
      <c r="B49" s="30" t="s">
        <v>53</v>
      </c>
      <c r="C49" s="31">
        <f>SUM(C47:C48)</f>
        <v>70</v>
      </c>
      <c r="D49" s="32">
        <f>SUM(D47:D48)</f>
        <v>26400</v>
      </c>
      <c r="E49" s="32">
        <f>SUM(E47:E48)</f>
        <v>924000</v>
      </c>
      <c r="F49" s="33">
        <f>SUM(F47:F48)</f>
        <v>924000</v>
      </c>
      <c r="G49" s="17">
        <f>SUM(G47:G48)</f>
        <v>22000</v>
      </c>
    </row>
    <row r="50" spans="1:7" ht="12">
      <c r="A50" s="27">
        <v>3</v>
      </c>
      <c r="B50" s="34" t="s">
        <v>54</v>
      </c>
      <c r="C50" s="28">
        <v>13</v>
      </c>
      <c r="D50" s="7">
        <v>13200</v>
      </c>
      <c r="E50" s="7">
        <f>C50*D50</f>
        <v>171600</v>
      </c>
      <c r="F50" s="29">
        <f>E50</f>
        <v>171600</v>
      </c>
      <c r="G50" s="9">
        <v>0</v>
      </c>
    </row>
    <row r="51" spans="1:7" ht="12">
      <c r="A51" s="27">
        <v>4</v>
      </c>
      <c r="B51" s="34" t="s">
        <v>55</v>
      </c>
      <c r="C51" s="28">
        <v>10</v>
      </c>
      <c r="D51" s="7">
        <v>13200</v>
      </c>
      <c r="E51" s="7">
        <f>C51*D51</f>
        <v>132000</v>
      </c>
      <c r="F51" s="29">
        <f>E51</f>
        <v>132000</v>
      </c>
      <c r="G51" s="9">
        <v>26400</v>
      </c>
    </row>
    <row r="52" spans="1:7" ht="12">
      <c r="A52" s="27"/>
      <c r="B52" s="30" t="s">
        <v>53</v>
      </c>
      <c r="C52" s="31">
        <f>SUM(C50:C51)</f>
        <v>23</v>
      </c>
      <c r="D52" s="32">
        <f>SUM(D50:D51)</f>
        <v>26400</v>
      </c>
      <c r="E52" s="32">
        <f>SUM(E50:E51)</f>
        <v>303600</v>
      </c>
      <c r="F52" s="33">
        <f>SUM(F50:F51)</f>
        <v>303600</v>
      </c>
      <c r="G52" s="17">
        <f>SUM(G50:G51)</f>
        <v>26400</v>
      </c>
    </row>
    <row r="53" spans="1:6" ht="12">
      <c r="A53" s="35"/>
      <c r="B53" s="35"/>
      <c r="C53" s="35"/>
      <c r="D53" s="35"/>
      <c r="E53" s="35"/>
      <c r="F53" s="36" t="e">
        <f>#REF!-#REF!</f>
        <v>#REF!</v>
      </c>
    </row>
    <row r="54" spans="1:7" ht="12">
      <c r="A54" s="35"/>
      <c r="B54" s="37"/>
      <c r="C54" s="35"/>
      <c r="D54" s="35"/>
      <c r="E54" s="38"/>
      <c r="G54" s="39"/>
    </row>
    <row r="55" spans="1:5" ht="12">
      <c r="A55" s="35"/>
      <c r="B55" s="35"/>
      <c r="C55" s="35"/>
      <c r="D55" s="35"/>
      <c r="E55" s="35"/>
    </row>
    <row r="56" spans="1:5" ht="12">
      <c r="A56" s="35"/>
      <c r="B56" s="35"/>
      <c r="C56" s="35"/>
      <c r="D56" s="40"/>
      <c r="E56" s="40"/>
    </row>
  </sheetData>
  <mergeCells count="15">
    <mergeCell ref="A2:G3"/>
    <mergeCell ref="A5:A6"/>
    <mergeCell ref="B5:B6"/>
    <mergeCell ref="C5:C6"/>
    <mergeCell ref="D5:D6"/>
    <mergeCell ref="E5:E6"/>
    <mergeCell ref="F5:F6"/>
    <mergeCell ref="G5:G6"/>
    <mergeCell ref="E45:E46"/>
    <mergeCell ref="F45:F46"/>
    <mergeCell ref="G45:G46"/>
    <mergeCell ref="A45:A46"/>
    <mergeCell ref="B45:B46"/>
    <mergeCell ref="C45:C46"/>
    <mergeCell ref="D45:D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alekseeva_ap</cp:lastModifiedBy>
  <dcterms:created xsi:type="dcterms:W3CDTF">2016-12-21T02:52:29Z</dcterms:created>
  <dcterms:modified xsi:type="dcterms:W3CDTF">2016-12-21T05:35:27Z</dcterms:modified>
  <cp:category/>
  <cp:version/>
  <cp:contentType/>
  <cp:contentStatus/>
</cp:coreProperties>
</file>